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827"/>
  <workbookPr defaultThemeVersion="124226"/>
  <mc:AlternateContent xmlns:mc="http://schemas.openxmlformats.org/markup-compatibility/2006">
    <mc:Choice Requires="x15">
      <x15ac:absPath xmlns:x15ac="http://schemas.microsoft.com/office/spreadsheetml/2010/11/ac" url="Z:\صندوق ها\2-صندوق درامدثابت اطمینان هیوا\etminan hiva\Lگزارشات\گزارشات\گزارشات ماهانه پرتفو\1404.03.31\"/>
    </mc:Choice>
  </mc:AlternateContent>
  <xr:revisionPtr revIDLastSave="0" documentId="13_ncr:1_{9658C123-8D95-4D94-9ED8-A425B4D029B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صورت وضعیت" sheetId="22" r:id="rId1"/>
    <sheet name="واحدهای صندوق" sheetId="4" r:id="rId2"/>
    <sheet name="اوراق" sheetId="5" r:id="rId3"/>
    <sheet name="تعدیل قیمت" sheetId="6" r:id="rId4"/>
    <sheet name="سپرده" sheetId="7" r:id="rId5"/>
    <sheet name="درآمد" sheetId="8" r:id="rId6"/>
    <sheet name="درآمد سرمایه گذاری در صندوق" sheetId="10" r:id="rId7"/>
    <sheet name="مبالغ تخصیصی اوراق " sheetId="23" r:id="rId8"/>
    <sheet name="درآمد سرمایه گذاری در اوراق به" sheetId="11" r:id="rId9"/>
    <sheet name="درآمد سپرده بانکی" sheetId="13" r:id="rId10"/>
    <sheet name="سایر درآمدها" sheetId="14" r:id="rId11"/>
    <sheet name="سود اوراق بهادار" sheetId="17" r:id="rId12"/>
    <sheet name="سود سپرده بانکی" sheetId="18" r:id="rId13"/>
    <sheet name="درآمد ناشی از تغییر قیمت اوراق" sheetId="21" r:id="rId14"/>
  </sheets>
  <definedNames>
    <definedName name="_xlnm.Print_Area" localSheetId="2">اوراق!$A$1:$AM$19</definedName>
    <definedName name="_xlnm.Print_Area" localSheetId="3">'تعدیل قیمت'!$A$1:$N$10</definedName>
    <definedName name="_xlnm.Print_Area" localSheetId="5">درآمد!$A$1:$K$11</definedName>
    <definedName name="_xlnm.Print_Area" localSheetId="9">'درآمد سپرده بانکی'!$A$1:$K$12</definedName>
    <definedName name="_xlnm.Print_Area" localSheetId="8">'درآمد سرمایه گذاری در اوراق به'!$A$1:$S$19</definedName>
    <definedName name="_xlnm.Print_Area" localSheetId="6">'درآمد سرمایه گذاری در صندوق'!$A$1:$X$11</definedName>
    <definedName name="_xlnm.Print_Area" localSheetId="13">'درآمد ناشی از تغییر قیمت اوراق'!$A$1:$S$20</definedName>
    <definedName name="_xlnm.Print_Area" localSheetId="10">'سایر درآمدها'!$A$1:$G$9</definedName>
    <definedName name="_xlnm.Print_Area" localSheetId="4">سپرده!$A$1:$M$14</definedName>
    <definedName name="_xlnm.Print_Area" localSheetId="11">'سود اوراق بهادار'!$A$1:$U$9</definedName>
    <definedName name="_xlnm.Print_Area" localSheetId="12">'سود سپرده بانکی'!$A$1:$N$12</definedName>
    <definedName name="_xlnm.Print_Area" localSheetId="0">'صورت وضعیت'!$A$1:$B$45</definedName>
    <definedName name="_xlnm.Print_Area" localSheetId="7">'مبالغ تخصیصی اوراق '!$A$1:$H$10</definedName>
    <definedName name="_xlnm.Print_Area" localSheetId="1">'واحدهای صندوق'!$A$1:$AB$11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12" i="18" l="1"/>
  <c r="F8" i="13" l="1"/>
  <c r="J8" i="13"/>
  <c r="W10" i="10"/>
  <c r="W9" i="10"/>
  <c r="W11" i="10" s="1"/>
  <c r="J10" i="8"/>
  <c r="J9" i="8"/>
  <c r="J8" i="8"/>
  <c r="H8" i="8"/>
  <c r="L11" i="7"/>
  <c r="L12" i="7"/>
  <c r="L13" i="7"/>
  <c r="L10" i="7"/>
  <c r="L9" i="7"/>
  <c r="AL11" i="5"/>
  <c r="AL12" i="5"/>
  <c r="AL13" i="5"/>
  <c r="AL14" i="5"/>
  <c r="AL15" i="5"/>
  <c r="AL16" i="5"/>
  <c r="AL17" i="5"/>
  <c r="AL18" i="5"/>
  <c r="AL10" i="5"/>
  <c r="AL9" i="5"/>
  <c r="AA10" i="4"/>
  <c r="AA9" i="4"/>
  <c r="H9" i="8"/>
  <c r="E12" i="18"/>
  <c r="H12" i="13"/>
  <c r="D12" i="13"/>
  <c r="R19" i="11"/>
  <c r="F8" i="8"/>
  <c r="AH19" i="5"/>
  <c r="K12" i="18"/>
  <c r="I12" i="18"/>
  <c r="G12" i="18"/>
  <c r="C12" i="18"/>
  <c r="O20" i="21"/>
  <c r="M20" i="21"/>
  <c r="K20" i="21"/>
  <c r="G20" i="21"/>
  <c r="E20" i="21"/>
  <c r="C20" i="21"/>
  <c r="I20" i="21"/>
  <c r="Q20" i="21"/>
  <c r="T9" i="17"/>
  <c r="P9" i="17"/>
  <c r="N9" i="17"/>
  <c r="J9" i="17"/>
  <c r="F9" i="8"/>
  <c r="F9" i="14"/>
  <c r="D9" i="14"/>
  <c r="J9" i="13"/>
  <c r="D19" i="11"/>
  <c r="F19" i="11"/>
  <c r="N19" i="11"/>
  <c r="L19" i="11"/>
  <c r="J19" i="11"/>
  <c r="F11" i="10"/>
  <c r="U11" i="10"/>
  <c r="Q11" i="10"/>
  <c r="J11" i="10"/>
  <c r="J14" i="7"/>
  <c r="D14" i="7"/>
  <c r="C10" i="6"/>
  <c r="K10" i="6"/>
  <c r="H14" i="7"/>
  <c r="F14" i="7"/>
  <c r="T19" i="5"/>
  <c r="R19" i="5"/>
  <c r="P19" i="5"/>
  <c r="AD19" i="5"/>
  <c r="AJ19" i="5"/>
  <c r="Y11" i="4"/>
  <c r="W11" i="4"/>
  <c r="S11" i="4"/>
  <c r="M11" i="4"/>
  <c r="K11" i="4"/>
  <c r="I11" i="4"/>
  <c r="G11" i="4"/>
  <c r="D11" i="4"/>
  <c r="F9" i="13" l="1"/>
  <c r="F10" i="8"/>
  <c r="F11" i="8"/>
  <c r="L9" i="10" s="1"/>
  <c r="L14" i="7"/>
  <c r="AL19" i="5"/>
  <c r="AA11" i="4"/>
  <c r="J11" i="8"/>
  <c r="J10" i="13"/>
  <c r="J11" i="13"/>
  <c r="F10" i="13"/>
  <c r="F11" i="13"/>
  <c r="J12" i="13" l="1"/>
  <c r="F12" i="13"/>
  <c r="L10" i="10"/>
  <c r="H10" i="8"/>
  <c r="H11" i="8" l="1"/>
  <c r="L11" i="10"/>
</calcChain>
</file>

<file path=xl/sharedStrings.xml><?xml version="1.0" encoding="utf-8"?>
<sst xmlns="http://schemas.openxmlformats.org/spreadsheetml/2006/main" count="324" uniqueCount="145">
  <si>
    <t>صندوق سرمایه گذاری با درآمدثابت اطمینان هیوا</t>
  </si>
  <si>
    <t>صورت وضعیت پرتفوی</t>
  </si>
  <si>
    <t>تغییرات طی دوره</t>
  </si>
  <si>
    <t>1404/02/31</t>
  </si>
  <si>
    <t>خرید طی دوره</t>
  </si>
  <si>
    <t>فروش طی دوره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</si>
  <si>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</si>
  <si>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</si>
  <si>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</si>
  <si>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</si>
  <si>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</si>
  <si>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</si>
  <si>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نرخ سود موثر</t>
  </si>
  <si>
    <t>-2-1</t>
  </si>
  <si>
    <t>سرمایه‌گذاری در واحدهای صندوق های سرمایه گذاری</t>
  </si>
  <si>
    <t>خرید/صدور طی دوره</t>
  </si>
  <si>
    <t>فروش/ابطال طی دوره</t>
  </si>
  <si>
    <t>صندوق</t>
  </si>
  <si>
    <t>تعداد واحد</t>
  </si>
  <si>
    <t>قیمت ابطال / بازار هر واحد</t>
  </si>
  <si>
    <t>صندوق اهرمی موج-واحدهای عادی</t>
  </si>
  <si>
    <t>صندوق س. اهرمی کاریزما-واحد عادی</t>
  </si>
  <si>
    <t>جمع</t>
  </si>
  <si>
    <t>-3-1</t>
  </si>
  <si>
    <t>سرمایه‌گذاری در اوراق بهادار با درآمد ثابت یا علی‌الحساب</t>
  </si>
  <si>
    <t>اطلاعات اوراق با درآمد ثابت</t>
  </si>
  <si>
    <t>نام اوراق</t>
  </si>
  <si>
    <t>دارای مجوز از سازمان</t>
  </si>
  <si>
    <t>پذیرفته شده در بورس یا فرابورس</t>
  </si>
  <si>
    <t>تاریخ انتشار اوراق</t>
  </si>
  <si>
    <t>تاریخ سررسید</t>
  </si>
  <si>
    <t>نرخ سود اسمی</t>
  </si>
  <si>
    <t>اجاره غدیرایرانیان14050114</t>
  </si>
  <si>
    <t>بله</t>
  </si>
  <si>
    <t>1401/01/14</t>
  </si>
  <si>
    <t>1405/01/14</t>
  </si>
  <si>
    <t>اسناد خزانه-م11بودجه02-050720</t>
  </si>
  <si>
    <t>1402/12/29</t>
  </si>
  <si>
    <t>1405/07/20</t>
  </si>
  <si>
    <t>اسناد خزانه-م12بودجه02-050916</t>
  </si>
  <si>
    <t>1405/09/16</t>
  </si>
  <si>
    <t>اسناد خزانه-م13بودجه02-051021</t>
  </si>
  <si>
    <t>1405/10/21</t>
  </si>
  <si>
    <t>اسناد خزانه-م3بودجه01-040520</t>
  </si>
  <si>
    <t>1401/05/18</t>
  </si>
  <si>
    <t>1404/05/20</t>
  </si>
  <si>
    <t>اسناد خزانه-م7بودجه02-040910</t>
  </si>
  <si>
    <t>1402/12/20</t>
  </si>
  <si>
    <t>1404/09/10</t>
  </si>
  <si>
    <t>اسناد خزانه-م8بودجه02-041211</t>
  </si>
  <si>
    <t>1404/12/11</t>
  </si>
  <si>
    <t>اسنادخزانه-م1بودجه02-050325</t>
  </si>
  <si>
    <t>1402/06/19</t>
  </si>
  <si>
    <t>1405/03/25</t>
  </si>
  <si>
    <t>اسنادخزانه-م2بودجه02-050923</t>
  </si>
  <si>
    <t>1405/09/23</t>
  </si>
  <si>
    <t>اسنادخزانه-م5بودجه01-041015</t>
  </si>
  <si>
    <t>1401/12/08</t>
  </si>
  <si>
    <t>1404/10/14</t>
  </si>
  <si>
    <t>اوراق بهاداری که ارزش آنها در تاریخ گزارش تعدیل شده</t>
  </si>
  <si>
    <t>(بر اساس دستورالعمل نحوه تعیین قیمت خرید و فروش اوراق بهادار در صندوق های سرمایه گذاری)</t>
  </si>
  <si>
    <t>نام اوراق بهادار</t>
  </si>
  <si>
    <t>قیمت پایانی</t>
  </si>
  <si>
    <t>قیمت تعدیل شده</t>
  </si>
  <si>
    <t>درصد تعدیل</t>
  </si>
  <si>
    <t>خالص ارزش فروش تعدیل شده</t>
  </si>
  <si>
    <t>دلیل تعدیل</t>
  </si>
  <si>
    <t>سایر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</si>
  <si>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</si>
  <si>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</si>
  <si>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</si>
  <si>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</si>
  <si>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</si>
  <si>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</si>
  <si>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</si>
  <si>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</si>
  <si>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</si>
  <si>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</si>
  <si>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</si>
  <si>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</si>
  <si>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</si>
  <si>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1-2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</si>
  <si>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</si>
  <si>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</si>
  <si>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</si>
  <si>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</si>
  <si>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</si>
  <si>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سایر درآمدها</t>
  </si>
  <si>
    <t>-1-2</t>
  </si>
  <si>
    <t>طی ماه</t>
  </si>
  <si>
    <t>از ابتدای سال مالی</t>
  </si>
  <si>
    <t>درآمد تغییر ارزش</t>
  </si>
  <si>
    <t>درآمد فروش</t>
  </si>
  <si>
    <t>-2-2</t>
  </si>
  <si>
    <t>درآمد حاصل از سرمایه­گذاری در واحدهای صندوق</t>
  </si>
  <si>
    <t>درآمد سود صندوق</t>
  </si>
  <si>
    <t>درآمد حاصل از سرمایه­گذاری در اوراق بهادار با درآمد ثابت:</t>
  </si>
  <si>
    <t>عنوان</t>
  </si>
  <si>
    <t>درآمد سود اوراق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</si>
  <si>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</si>
  <si>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</si>
  <si>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</si>
  <si>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</si>
  <si>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</si>
  <si>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هزینه تنزیل</t>
  </si>
  <si>
    <t>سود اوراق بهادار با درآمد ثابت</t>
  </si>
  <si>
    <t>تاریخ دریافت سود</t>
  </si>
  <si>
    <t>نرخ سود علی الحساب</t>
  </si>
  <si>
    <t>درآمد سود</t>
  </si>
  <si>
    <t>خالص درآمد</t>
  </si>
  <si>
    <t>سود سپرده بانکی</t>
  </si>
  <si>
    <t>ارزش دفتری</t>
  </si>
  <si>
    <t>درآمد ناشی از تغییر قیمت اوراق بهادار</t>
  </si>
  <si>
    <t>سود و زیان ناشی از تغییر قیمت</t>
  </si>
  <si>
    <t>ح</t>
  </si>
  <si>
    <t>صندوق سرمایه گذاری در اوراق بهادار با درآمدثابت اطمینان هیوا</t>
  </si>
  <si>
    <t>درآمدهای تنزیل سود بانک</t>
  </si>
  <si>
    <t>*به تفکیک هر یک از صندوق­های سرمایه­گذاری اختصاصی بازارگردانی طرف قرارداد افشا گردد.</t>
  </si>
  <si>
    <t>غدیر05</t>
  </si>
  <si>
    <t>شرکت تامین سرمایه دماوند</t>
  </si>
  <si>
    <t>میانگین نرخ بازده تا سررسید قراردادهای منعقده</t>
  </si>
  <si>
    <t>نرخ اسمی</t>
  </si>
  <si>
    <t>مبلغ شناسایی شده بابت قرارداد خرید و نگهداری اوراق بهادار</t>
  </si>
  <si>
    <t>بهای تمام شده اوراق</t>
  </si>
  <si>
    <t>تعداد اوراق</t>
  </si>
  <si>
    <t>نام ورقه بهادار</t>
  </si>
  <si>
    <t>نوع وابستگی</t>
  </si>
  <si>
    <t>طرف معامله</t>
  </si>
  <si>
    <t>1-3-2-مبالغ تخصیص یافته بابت خرید و نگهداری اوراق بهادار با درآمد ثابت (نرخ سود ترجیحی)</t>
  </si>
  <si>
    <t xml:space="preserve">صورت وضعیت درآمدها </t>
  </si>
  <si>
    <t>1404/03/31</t>
  </si>
  <si>
    <t>برای ماه منتهی به 1404/03/31</t>
  </si>
  <si>
    <t>-3.35%</t>
  </si>
  <si>
    <t xml:space="preserve"> بانک پاسارگاد </t>
  </si>
  <si>
    <t xml:space="preserve"> بانک خاورمیانه</t>
  </si>
  <si>
    <t xml:space="preserve"> بانک گردشگری </t>
  </si>
  <si>
    <t xml:space="preserve"> موسسه اعتباری ملل </t>
  </si>
  <si>
    <t xml:space="preserve">سپرده کوتاه مدت موسسه اعتباری ملل </t>
  </si>
  <si>
    <t xml:space="preserve">سپرده کوتاه مدت بانک گردشگری </t>
  </si>
  <si>
    <t xml:space="preserve">سپرده بلند مدت بانک پاسارگاد </t>
  </si>
  <si>
    <t>سپرده کوتاه مدت بانک خاورمیانه</t>
  </si>
  <si>
    <t xml:space="preserve"> موسسه اعتباری ملل</t>
  </si>
  <si>
    <t xml:space="preserve"> بانک گردشگری</t>
  </si>
  <si>
    <t xml:space="preserve"> پاسارگاد </t>
  </si>
  <si>
    <t xml:space="preserve"> بانک صادرات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</si>
</sst>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 * #,##0.00_-_ ;_ * #,##0.00\-_ ;_ * &quot;-&quot;??_-_ ;_ @_ "/>
    <numFmt numFmtId="164" formatCode="0.0%"/>
    <numFmt numFmtId="165" formatCode="#,##0_ ;[Red]\-#,##0\ "/>
    <numFmt numFmtId="166" formatCode="_ * #,##0_-_ ;_ * #,##0\-_ ;_ * &quot;-&quot;??_-_ ;_ @_ "/>
  </numFmts>
  <fonts count="18">
    <font>
      <sz val="10"/>
      <color rgb="FF000000"/>
      <name val="Arial"/>
      <charset val="1"/>
    </font>
    <font>
      <sz val="11"/>
      <color theme="1"/>
      <name val="Calibri"/>
      <family val="2"/>
      <charset val="178"/>
      <scheme val="minor"/>
    </font>
    <font>
      <b/>
      <sz val="15"/>
      <color rgb="FF000000"/>
      <name val="B Nazanin"/>
      <charset val="178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sz val="10"/>
      <color rgb="FF000000"/>
      <name val="Arial"/>
      <charset val="1"/>
    </font>
    <font>
      <b/>
      <sz val="20"/>
      <color rgb="FF000000"/>
      <name val="B Nazanin"/>
      <charset val="178"/>
    </font>
    <font>
      <b/>
      <sz val="28"/>
      <color rgb="FF000000"/>
      <name val="B Nazanin"/>
      <charset val="178"/>
    </font>
    <font>
      <b/>
      <sz val="26"/>
      <color rgb="FF000000"/>
      <name val="B Nazanin"/>
      <charset val="178"/>
    </font>
    <font>
      <b/>
      <sz val="10"/>
      <color rgb="FF000000"/>
      <name val="Arial"/>
      <charset val="1"/>
    </font>
    <font>
      <sz val="11"/>
      <color theme="1"/>
      <name val="B Nazanin"/>
      <charset val="178"/>
    </font>
    <font>
      <sz val="10"/>
      <color rgb="FF000000"/>
      <name val="Arial"/>
      <family val="2"/>
    </font>
    <font>
      <sz val="8"/>
      <color theme="1"/>
      <name val="B Nazanin"/>
      <charset val="178"/>
    </font>
    <font>
      <sz val="10"/>
      <color theme="1"/>
      <name val="B Nazanin"/>
      <charset val="178"/>
    </font>
    <font>
      <b/>
      <sz val="12"/>
      <color rgb="FF0062AC"/>
      <name val="B Titr"/>
      <charset val="178"/>
    </font>
    <font>
      <b/>
      <sz val="12"/>
      <color rgb="FF0062AC"/>
      <name val="B Nazanin"/>
      <charset val="178"/>
    </font>
    <font>
      <b/>
      <sz val="12"/>
      <color theme="1"/>
      <name val="B Nazanin"/>
      <charset val="17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1" fillId="0" borderId="0"/>
    <xf numFmtId="43" fontId="12" fillId="0" borderId="0" applyFont="0" applyFill="0" applyBorder="0" applyAlignment="0" applyProtection="0"/>
  </cellStyleXfs>
  <cellXfs count="89">
    <xf numFmtId="0" fontId="0" fillId="0" borderId="0" xfId="0" applyAlignment="1">
      <alignment horizontal="left"/>
    </xf>
    <xf numFmtId="0" fontId="0" fillId="2" borderId="0" xfId="0" applyFill="1" applyAlignment="1">
      <alignment horizontal="left"/>
    </xf>
    <xf numFmtId="0" fontId="3" fillId="2" borderId="0" xfId="0" applyFont="1" applyFill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0" fillId="2" borderId="2" xfId="0" applyFill="1" applyBorder="1" applyAlignment="1">
      <alignment horizontal="left"/>
    </xf>
    <xf numFmtId="0" fontId="4" fillId="2" borderId="3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right" vertical="top"/>
    </xf>
    <xf numFmtId="3" fontId="5" fillId="2" borderId="2" xfId="0" applyNumberFormat="1" applyFont="1" applyFill="1" applyBorder="1" applyAlignment="1">
      <alignment horizontal="right" vertical="top"/>
    </xf>
    <xf numFmtId="4" fontId="5" fillId="2" borderId="2" xfId="0" applyNumberFormat="1" applyFont="1" applyFill="1" applyBorder="1" applyAlignment="1">
      <alignment horizontal="right" vertical="top"/>
    </xf>
    <xf numFmtId="0" fontId="5" fillId="2" borderId="4" xfId="0" applyFont="1" applyFill="1" applyBorder="1" applyAlignment="1">
      <alignment horizontal="right" vertical="top"/>
    </xf>
    <xf numFmtId="3" fontId="5" fillId="2" borderId="4" xfId="0" applyNumberFormat="1" applyFont="1" applyFill="1" applyBorder="1" applyAlignment="1">
      <alignment horizontal="right" vertical="top"/>
    </xf>
    <xf numFmtId="4" fontId="5" fillId="2" borderId="4" xfId="0" applyNumberFormat="1" applyFont="1" applyFill="1" applyBorder="1" applyAlignment="1">
      <alignment horizontal="right" vertical="top"/>
    </xf>
    <xf numFmtId="0" fontId="4" fillId="2" borderId="5" xfId="0" applyFont="1" applyFill="1" applyBorder="1" applyAlignment="1">
      <alignment horizontal="center" vertical="center"/>
    </xf>
    <xf numFmtId="3" fontId="5" fillId="2" borderId="5" xfId="0" applyNumberFormat="1" applyFont="1" applyFill="1" applyBorder="1" applyAlignment="1">
      <alignment horizontal="right" vertical="top"/>
    </xf>
    <xf numFmtId="10" fontId="5" fillId="2" borderId="2" xfId="2" applyNumberFormat="1" applyFont="1" applyFill="1" applyBorder="1" applyAlignment="1">
      <alignment horizontal="center" vertical="center"/>
    </xf>
    <xf numFmtId="10" fontId="5" fillId="2" borderId="4" xfId="2" applyNumberFormat="1" applyFont="1" applyFill="1" applyBorder="1" applyAlignment="1">
      <alignment horizontal="center" vertical="center"/>
    </xf>
    <xf numFmtId="10" fontId="5" fillId="2" borderId="5" xfId="2" applyNumberFormat="1" applyFont="1" applyFill="1" applyBorder="1" applyAlignment="1">
      <alignment horizontal="center" vertical="center"/>
    </xf>
    <xf numFmtId="3" fontId="0" fillId="0" borderId="0" xfId="0" applyNumberFormat="1" applyAlignment="1">
      <alignment horizontal="left"/>
    </xf>
    <xf numFmtId="3" fontId="10" fillId="0" borderId="0" xfId="0" applyNumberFormat="1" applyFont="1" applyAlignment="1">
      <alignment horizontal="left"/>
    </xf>
    <xf numFmtId="0" fontId="5" fillId="2" borderId="0" xfId="0" applyFont="1" applyFill="1" applyAlignment="1">
      <alignment horizontal="right" vertical="top"/>
    </xf>
    <xf numFmtId="4" fontId="5" fillId="2" borderId="0" xfId="0" applyNumberFormat="1" applyFont="1" applyFill="1" applyAlignment="1">
      <alignment horizontal="right" vertical="top"/>
    </xf>
    <xf numFmtId="3" fontId="5" fillId="2" borderId="0" xfId="0" applyNumberFormat="1" applyFont="1" applyFill="1" applyAlignment="1">
      <alignment horizontal="right" vertical="top"/>
    </xf>
    <xf numFmtId="0" fontId="5" fillId="2" borderId="6" xfId="0" applyFont="1" applyFill="1" applyBorder="1" applyAlignment="1">
      <alignment horizontal="right" vertical="top"/>
    </xf>
    <xf numFmtId="0" fontId="5" fillId="2" borderId="6" xfId="0" applyFont="1" applyFill="1" applyBorder="1" applyAlignment="1">
      <alignment horizontal="center" vertical="center"/>
    </xf>
    <xf numFmtId="4" fontId="5" fillId="2" borderId="6" xfId="0" applyNumberFormat="1" applyFont="1" applyFill="1" applyBorder="1" applyAlignment="1">
      <alignment horizontal="center" vertical="center"/>
    </xf>
    <xf numFmtId="0" fontId="0" fillId="2" borderId="0" xfId="0" applyFill="1" applyAlignment="1">
      <alignment horizontal="center"/>
    </xf>
    <xf numFmtId="3" fontId="5" fillId="2" borderId="5" xfId="0" applyNumberFormat="1" applyFont="1" applyFill="1" applyBorder="1" applyAlignment="1">
      <alignment horizontal="center" vertical="top"/>
    </xf>
    <xf numFmtId="3" fontId="5" fillId="2" borderId="6" xfId="0" applyNumberFormat="1" applyFont="1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3" fontId="5" fillId="2" borderId="5" xfId="0" applyNumberFormat="1" applyFont="1" applyFill="1" applyBorder="1" applyAlignment="1">
      <alignment horizontal="center" vertical="center"/>
    </xf>
    <xf numFmtId="10" fontId="5" fillId="2" borderId="0" xfId="2" applyNumberFormat="1" applyFont="1" applyFill="1" applyAlignment="1">
      <alignment horizontal="center" vertical="center"/>
    </xf>
    <xf numFmtId="9" fontId="5" fillId="2" borderId="5" xfId="2" applyFont="1" applyFill="1" applyBorder="1" applyAlignment="1">
      <alignment horizontal="center" vertical="center"/>
    </xf>
    <xf numFmtId="164" fontId="5" fillId="2" borderId="5" xfId="2" applyNumberFormat="1" applyFont="1" applyFill="1" applyBorder="1" applyAlignment="1">
      <alignment horizontal="center" vertical="center"/>
    </xf>
    <xf numFmtId="9" fontId="5" fillId="2" borderId="2" xfId="2" applyFont="1" applyFill="1" applyBorder="1" applyAlignment="1">
      <alignment horizontal="center" vertical="center"/>
    </xf>
    <xf numFmtId="9" fontId="5" fillId="2" borderId="0" xfId="2" applyFont="1" applyFill="1" applyAlignment="1">
      <alignment horizontal="center" vertical="center"/>
    </xf>
    <xf numFmtId="164" fontId="5" fillId="2" borderId="2" xfId="2" applyNumberFormat="1" applyFont="1" applyFill="1" applyBorder="1" applyAlignment="1">
      <alignment horizontal="center" vertical="center"/>
    </xf>
    <xf numFmtId="3" fontId="5" fillId="2" borderId="0" xfId="0" applyNumberFormat="1" applyFont="1" applyFill="1" applyAlignment="1">
      <alignment horizontal="center" vertical="top"/>
    </xf>
    <xf numFmtId="3" fontId="5" fillId="2" borderId="2" xfId="0" applyNumberFormat="1" applyFont="1" applyFill="1" applyBorder="1" applyAlignment="1">
      <alignment horizontal="center" vertical="center"/>
    </xf>
    <xf numFmtId="3" fontId="5" fillId="2" borderId="0" xfId="0" applyNumberFormat="1" applyFont="1" applyFill="1" applyAlignment="1">
      <alignment horizontal="center" vertical="center"/>
    </xf>
    <xf numFmtId="3" fontId="5" fillId="2" borderId="4" xfId="0" applyNumberFormat="1" applyFont="1" applyFill="1" applyBorder="1" applyAlignment="1">
      <alignment horizontal="center" vertical="center"/>
    </xf>
    <xf numFmtId="49" fontId="5" fillId="2" borderId="0" xfId="0" applyNumberFormat="1" applyFont="1" applyFill="1" applyAlignment="1">
      <alignment horizontal="center" vertical="center"/>
    </xf>
    <xf numFmtId="49" fontId="3" fillId="2" borderId="0" xfId="0" applyNumberFormat="1" applyFont="1" applyFill="1" applyAlignment="1">
      <alignment horizontal="right" vertical="center"/>
    </xf>
    <xf numFmtId="3" fontId="0" fillId="2" borderId="0" xfId="0" applyNumberFormat="1" applyFill="1" applyAlignment="1">
      <alignment horizontal="left"/>
    </xf>
    <xf numFmtId="164" fontId="5" fillId="2" borderId="4" xfId="2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0" fillId="2" borderId="6" xfId="0" applyFill="1" applyBorder="1" applyAlignment="1">
      <alignment horizontal="left"/>
    </xf>
    <xf numFmtId="0" fontId="0" fillId="2" borderId="2" xfId="0" applyFill="1" applyBorder="1" applyAlignment="1">
      <alignment horizontal="center" vertical="center"/>
    </xf>
    <xf numFmtId="165" fontId="5" fillId="2" borderId="2" xfId="1" applyNumberFormat="1" applyFont="1" applyFill="1" applyBorder="1" applyAlignment="1">
      <alignment horizontal="center" vertical="center"/>
    </xf>
    <xf numFmtId="165" fontId="5" fillId="2" borderId="0" xfId="1" applyNumberFormat="1" applyFont="1" applyFill="1" applyAlignment="1">
      <alignment horizontal="center" vertical="center"/>
    </xf>
    <xf numFmtId="0" fontId="1" fillId="0" borderId="0" xfId="3"/>
    <xf numFmtId="0" fontId="11" fillId="2" borderId="0" xfId="3" applyFont="1" applyFill="1"/>
    <xf numFmtId="10" fontId="11" fillId="2" borderId="0" xfId="3" applyNumberFormat="1" applyFont="1" applyFill="1" applyAlignment="1">
      <alignment horizontal="center" vertical="center" wrapText="1" readingOrder="2"/>
    </xf>
    <xf numFmtId="166" fontId="11" fillId="2" borderId="0" xfId="4" applyNumberFormat="1" applyFont="1" applyFill="1" applyBorder="1" applyAlignment="1">
      <alignment horizontal="center" vertical="center" wrapText="1" readingOrder="2"/>
    </xf>
    <xf numFmtId="3" fontId="11" fillId="2" borderId="0" xfId="3" applyNumberFormat="1" applyFont="1" applyFill="1" applyAlignment="1">
      <alignment horizontal="center" vertical="center" wrapText="1" readingOrder="2"/>
    </xf>
    <xf numFmtId="0" fontId="11" fillId="2" borderId="0" xfId="3" applyFont="1" applyFill="1" applyAlignment="1">
      <alignment horizontal="center" vertical="center" wrapText="1" readingOrder="2"/>
    </xf>
    <xf numFmtId="0" fontId="11" fillId="2" borderId="0" xfId="3" applyFont="1" applyFill="1" applyAlignment="1">
      <alignment vertical="center" wrapText="1" readingOrder="2"/>
    </xf>
    <xf numFmtId="164" fontId="11" fillId="2" borderId="7" xfId="3" applyNumberFormat="1" applyFont="1" applyFill="1" applyBorder="1" applyAlignment="1">
      <alignment horizontal="center" vertical="center" wrapText="1" readingOrder="2"/>
    </xf>
    <xf numFmtId="10" fontId="11" fillId="2" borderId="7" xfId="3" applyNumberFormat="1" applyFont="1" applyFill="1" applyBorder="1" applyAlignment="1">
      <alignment horizontal="center" vertical="center" wrapText="1" readingOrder="2"/>
    </xf>
    <xf numFmtId="166" fontId="11" fillId="2" borderId="7" xfId="4" applyNumberFormat="1" applyFont="1" applyFill="1" applyBorder="1" applyAlignment="1">
      <alignment horizontal="center" vertical="center" wrapText="1" readingOrder="2"/>
    </xf>
    <xf numFmtId="3" fontId="11" fillId="2" borderId="7" xfId="3" applyNumberFormat="1" applyFont="1" applyFill="1" applyBorder="1" applyAlignment="1">
      <alignment horizontal="center" vertical="center" wrapText="1" readingOrder="2"/>
    </xf>
    <xf numFmtId="0" fontId="11" fillId="2" borderId="7" xfId="3" applyFont="1" applyFill="1" applyBorder="1" applyAlignment="1">
      <alignment horizontal="center" vertical="center" wrapText="1" readingOrder="2"/>
    </xf>
    <xf numFmtId="0" fontId="13" fillId="2" borderId="7" xfId="3" applyFont="1" applyFill="1" applyBorder="1" applyAlignment="1">
      <alignment horizontal="center" vertical="center" wrapText="1" readingOrder="2"/>
    </xf>
    <xf numFmtId="0" fontId="14" fillId="2" borderId="7" xfId="3" applyFont="1" applyFill="1" applyBorder="1" applyAlignment="1">
      <alignment horizontal="center" vertical="center" wrapText="1" readingOrder="2"/>
    </xf>
    <xf numFmtId="0" fontId="15" fillId="0" borderId="0" xfId="3" applyFont="1" applyAlignment="1">
      <alignment vertical="center" readingOrder="2"/>
    </xf>
    <xf numFmtId="0" fontId="17" fillId="0" borderId="0" xfId="3" applyFont="1"/>
    <xf numFmtId="0" fontId="7" fillId="2" borderId="0" xfId="0" applyFont="1" applyFill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right" vertical="top"/>
    </xf>
    <xf numFmtId="3" fontId="5" fillId="2" borderId="2" xfId="0" applyNumberFormat="1" applyFont="1" applyFill="1" applyBorder="1" applyAlignment="1">
      <alignment horizontal="right" vertical="top"/>
    </xf>
    <xf numFmtId="0" fontId="5" fillId="2" borderId="4" xfId="0" applyFont="1" applyFill="1" applyBorder="1" applyAlignment="1">
      <alignment horizontal="right" vertical="top"/>
    </xf>
    <xf numFmtId="3" fontId="5" fillId="2" borderId="4" xfId="0" applyNumberFormat="1" applyFont="1" applyFill="1" applyBorder="1" applyAlignment="1">
      <alignment horizontal="right" vertical="top"/>
    </xf>
    <xf numFmtId="0" fontId="4" fillId="2" borderId="5" xfId="0" applyFont="1" applyFill="1" applyBorder="1" applyAlignment="1">
      <alignment horizontal="center" vertical="center"/>
    </xf>
    <xf numFmtId="3" fontId="5" fillId="2" borderId="5" xfId="0" applyNumberFormat="1" applyFont="1" applyFill="1" applyBorder="1" applyAlignment="1">
      <alignment horizontal="right" vertical="top"/>
    </xf>
    <xf numFmtId="0" fontId="5" fillId="2" borderId="0" xfId="0" applyFont="1" applyFill="1" applyAlignment="1">
      <alignment horizontal="right" vertical="top"/>
    </xf>
    <xf numFmtId="3" fontId="5" fillId="2" borderId="0" xfId="0" applyNumberFormat="1" applyFont="1" applyFill="1" applyAlignment="1">
      <alignment horizontal="center" vertical="center"/>
    </xf>
    <xf numFmtId="3" fontId="5" fillId="2" borderId="4" xfId="0" applyNumberFormat="1" applyFont="1" applyFill="1" applyBorder="1" applyAlignment="1">
      <alignment horizontal="center" vertical="center"/>
    </xf>
    <xf numFmtId="3" fontId="5" fillId="2" borderId="2" xfId="0" applyNumberFormat="1" applyFont="1" applyFill="1" applyBorder="1" applyAlignment="1">
      <alignment horizontal="center" vertical="center"/>
    </xf>
    <xf numFmtId="0" fontId="16" fillId="2" borderId="0" xfId="3" applyFont="1" applyFill="1" applyAlignment="1">
      <alignment horizontal="right" vertical="center" readingOrder="2"/>
    </xf>
    <xf numFmtId="0" fontId="17" fillId="2" borderId="0" xfId="3" applyFont="1" applyFill="1" applyAlignment="1">
      <alignment horizontal="center" vertical="center"/>
    </xf>
    <xf numFmtId="0" fontId="11" fillId="2" borderId="0" xfId="3" applyFont="1" applyFill="1" applyAlignment="1">
      <alignment horizontal="right" vertical="center" readingOrder="2"/>
    </xf>
    <xf numFmtId="0" fontId="4" fillId="2" borderId="1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3" fontId="5" fillId="2" borderId="5" xfId="0" applyNumberFormat="1" applyFont="1" applyFill="1" applyBorder="1" applyAlignment="1">
      <alignment horizontal="center" vertical="center"/>
    </xf>
  </cellXfs>
  <cellStyles count="5">
    <cellStyle name="Comma" xfId="1" builtinId="3"/>
    <cellStyle name="Comma 2" xfId="4" xr:uid="{280D3AB5-70C5-4A91-8AB5-9FD8381D6E47}"/>
    <cellStyle name="Normal" xfId="0" builtinId="0"/>
    <cellStyle name="Normal 2" xfId="3" xr:uid="{64B0C2DF-1F09-4942-B121-167096AE246E}"/>
    <cellStyle name="Percent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77ECA3-05BC-4EE1-A479-27D358651B2F}">
  <sheetPr>
    <pageSetUpPr fitToPage="1"/>
  </sheetPr>
  <dimension ref="A1:N51"/>
  <sheetViews>
    <sheetView rightToLeft="1" tabSelected="1" view="pageBreakPreview" zoomScaleNormal="100" zoomScaleSheetLayoutView="100" workbookViewId="0">
      <selection activeCell="A23" sqref="A23"/>
    </sheetView>
  </sheetViews>
  <sheetFormatPr defaultRowHeight="12.75"/>
  <cols>
    <col min="1" max="1" width="72.7109375" customWidth="1"/>
    <col min="2" max="2" width="45.42578125" customWidth="1"/>
  </cols>
  <sheetData>
    <row r="1" spans="1:2" ht="29.1" customHeight="1">
      <c r="A1" s="1"/>
      <c r="B1" s="1"/>
    </row>
    <row r="2" spans="1:2" ht="21.75" customHeight="1">
      <c r="A2" s="1"/>
      <c r="B2" s="1"/>
    </row>
    <row r="3" spans="1:2" ht="21.75" customHeight="1">
      <c r="A3" s="1"/>
      <c r="B3" s="1"/>
    </row>
    <row r="4" spans="1:2" ht="7.35" customHeight="1">
      <c r="A4" s="1"/>
      <c r="B4" s="1"/>
    </row>
    <row r="5" spans="1:2" ht="18" customHeight="1">
      <c r="A5" s="1"/>
      <c r="B5" s="1"/>
    </row>
    <row r="6" spans="1:2" ht="23.25" customHeight="1">
      <c r="A6" s="1"/>
      <c r="B6" s="1"/>
    </row>
    <row r="7" spans="1:2">
      <c r="A7" s="1"/>
      <c r="B7" s="1"/>
    </row>
    <row r="8" spans="1:2">
      <c r="A8" s="1"/>
      <c r="B8" s="1"/>
    </row>
    <row r="9" spans="1:2">
      <c r="A9" s="1"/>
      <c r="B9" s="1"/>
    </row>
    <row r="10" spans="1:2" ht="42.75">
      <c r="A10" s="67"/>
      <c r="B10" s="67"/>
    </row>
    <row r="11" spans="1:2" ht="40.5">
      <c r="A11" s="68"/>
      <c r="B11" s="68"/>
    </row>
    <row r="12" spans="1:2" ht="42.75">
      <c r="A12" s="67"/>
      <c r="B12" s="67"/>
    </row>
    <row r="13" spans="1:2">
      <c r="A13" s="1"/>
      <c r="B13" s="1"/>
    </row>
    <row r="14" spans="1:2">
      <c r="A14" s="1"/>
      <c r="B14" s="1"/>
    </row>
    <row r="15" spans="1:2">
      <c r="A15" s="1"/>
      <c r="B15" s="1"/>
    </row>
    <row r="16" spans="1:2">
      <c r="A16" s="1"/>
      <c r="B16" s="1"/>
    </row>
    <row r="17" spans="1:14">
      <c r="A17" s="66" t="s">
        <v>115</v>
      </c>
      <c r="B17" s="66"/>
    </row>
    <row r="18" spans="1:14">
      <c r="A18" s="66"/>
      <c r="B18" s="66"/>
    </row>
    <row r="19" spans="1:14">
      <c r="A19" s="66" t="s">
        <v>1</v>
      </c>
      <c r="B19" s="66"/>
    </row>
    <row r="20" spans="1:14">
      <c r="A20" s="66"/>
      <c r="B20" s="66"/>
    </row>
    <row r="21" spans="1:14">
      <c r="A21" s="66" t="s">
        <v>131</v>
      </c>
      <c r="B21" s="66"/>
      <c r="N21" t="s">
        <v>114</v>
      </c>
    </row>
    <row r="22" spans="1:14">
      <c r="A22" s="66"/>
      <c r="B22" s="66"/>
    </row>
    <row r="23" spans="1:14">
      <c r="A23" s="1"/>
      <c r="B23" s="1"/>
    </row>
    <row r="24" spans="1:14">
      <c r="A24" s="1"/>
      <c r="B24" s="1"/>
    </row>
    <row r="25" spans="1:14">
      <c r="A25" s="1"/>
      <c r="B25" s="1"/>
    </row>
    <row r="26" spans="1:14">
      <c r="A26" s="1"/>
      <c r="B26" s="1"/>
    </row>
    <row r="27" spans="1:14">
      <c r="A27" s="1"/>
      <c r="B27" s="1"/>
    </row>
    <row r="28" spans="1:14">
      <c r="A28" s="1"/>
      <c r="B28" s="1"/>
    </row>
    <row r="29" spans="1:14">
      <c r="A29" s="1"/>
      <c r="B29" s="1"/>
    </row>
    <row r="30" spans="1:14">
      <c r="A30" s="1"/>
      <c r="B30" s="1"/>
    </row>
    <row r="31" spans="1:14">
      <c r="A31" s="1"/>
      <c r="B31" s="1"/>
    </row>
    <row r="32" spans="1:14">
      <c r="A32" s="1"/>
      <c r="B32" s="1"/>
    </row>
    <row r="33" spans="1:2">
      <c r="A33" s="1"/>
      <c r="B33" s="1"/>
    </row>
    <row r="34" spans="1:2">
      <c r="A34" s="1"/>
      <c r="B34" s="1"/>
    </row>
    <row r="35" spans="1:2">
      <c r="A35" s="1"/>
      <c r="B35" s="1"/>
    </row>
    <row r="36" spans="1:2">
      <c r="A36" s="1"/>
      <c r="B36" s="1"/>
    </row>
    <row r="37" spans="1:2">
      <c r="A37" s="1"/>
      <c r="B37" s="1"/>
    </row>
    <row r="38" spans="1:2">
      <c r="A38" s="1"/>
      <c r="B38" s="1"/>
    </row>
    <row r="39" spans="1:2">
      <c r="A39" s="1"/>
      <c r="B39" s="1"/>
    </row>
    <row r="40" spans="1:2">
      <c r="A40" s="1"/>
      <c r="B40" s="1"/>
    </row>
    <row r="41" spans="1:2">
      <c r="A41" s="1"/>
      <c r="B41" s="1"/>
    </row>
    <row r="42" spans="1:2">
      <c r="A42" s="1"/>
      <c r="B42" s="1"/>
    </row>
    <row r="43" spans="1:2">
      <c r="A43" s="1"/>
      <c r="B43" s="1"/>
    </row>
    <row r="44" spans="1:2">
      <c r="A44" s="1"/>
      <c r="B44" s="1"/>
    </row>
    <row r="45" spans="1:2">
      <c r="A45" s="1"/>
      <c r="B45" s="1"/>
    </row>
    <row r="46" spans="1:2">
      <c r="A46" s="1"/>
      <c r="B46" s="1"/>
    </row>
    <row r="47" spans="1:2">
      <c r="A47" s="1"/>
      <c r="B47" s="1"/>
    </row>
    <row r="48" spans="1:2">
      <c r="A48" s="1"/>
      <c r="B48" s="1"/>
    </row>
    <row r="49" spans="1:2">
      <c r="A49" s="1"/>
      <c r="B49" s="1"/>
    </row>
    <row r="50" spans="1:2">
      <c r="A50" s="1"/>
      <c r="B50" s="1"/>
    </row>
    <row r="51" spans="1:2">
      <c r="A51" s="1"/>
      <c r="B51" s="1"/>
    </row>
  </sheetData>
  <mergeCells count="6">
    <mergeCell ref="A21:B22"/>
    <mergeCell ref="A10:B10"/>
    <mergeCell ref="A11:B11"/>
    <mergeCell ref="A12:B12"/>
    <mergeCell ref="A17:B18"/>
    <mergeCell ref="A19:B20"/>
  </mergeCells>
  <printOptions horizontalCentered="1" verticalCentered="1"/>
  <pageMargins left="0" right="0.39370078740157483" top="0" bottom="0" header="0" footer="0"/>
  <pageSetup paperSize="9" scale="84" fitToHeight="0" orientation="portrait" r:id="rId1"/>
  <rowBreaks count="1" manualBreakCount="1">
    <brk id="45" max="4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92D050"/>
    <pageSetUpPr fitToPage="1"/>
  </sheetPr>
  <dimension ref="A1:O13"/>
  <sheetViews>
    <sheetView rightToLeft="1" view="pageBreakPreview" zoomScaleNormal="100" zoomScaleSheetLayoutView="100" workbookViewId="0">
      <selection activeCell="A8" sqref="A8:B8"/>
    </sheetView>
  </sheetViews>
  <sheetFormatPr defaultRowHeight="12.75"/>
  <cols>
    <col min="1" max="1" width="5.140625" style="1" customWidth="1"/>
    <col min="2" max="2" width="40.28515625" style="1" customWidth="1"/>
    <col min="3" max="3" width="1.28515625" style="1" customWidth="1"/>
    <col min="4" max="4" width="19.42578125" style="1" customWidth="1"/>
    <col min="5" max="5" width="1.28515625" style="1" customWidth="1"/>
    <col min="6" max="6" width="20.7109375" style="1" customWidth="1"/>
    <col min="7" max="7" width="1.28515625" style="1" customWidth="1"/>
    <col min="8" max="8" width="19.42578125" style="1" customWidth="1"/>
    <col min="9" max="9" width="1.28515625" style="1" customWidth="1"/>
    <col min="10" max="10" width="19.42578125" style="1" customWidth="1"/>
    <col min="11" max="11" width="0.28515625" customWidth="1"/>
    <col min="12" max="12" width="12.7109375" bestFit="1" customWidth="1"/>
    <col min="16" max="16" width="15" customWidth="1"/>
  </cols>
  <sheetData>
    <row r="1" spans="1:15" ht="29.1" customHeight="1">
      <c r="A1" s="69" t="s">
        <v>0</v>
      </c>
      <c r="B1" s="69"/>
      <c r="C1" s="69"/>
      <c r="D1" s="69"/>
      <c r="E1" s="69"/>
      <c r="F1" s="69"/>
      <c r="G1" s="69"/>
      <c r="H1" s="69"/>
      <c r="I1" s="69"/>
      <c r="J1" s="69"/>
    </row>
    <row r="2" spans="1:15" ht="21.75" customHeight="1">
      <c r="A2" s="69" t="s">
        <v>74</v>
      </c>
      <c r="B2" s="69"/>
      <c r="C2" s="69"/>
      <c r="D2" s="69"/>
      <c r="E2" s="69"/>
      <c r="F2" s="69"/>
      <c r="G2" s="69"/>
      <c r="H2" s="69"/>
      <c r="I2" s="69"/>
      <c r="J2" s="69"/>
    </row>
    <row r="3" spans="1:15" ht="21.75" customHeight="1">
      <c r="A3" s="69" t="s">
        <v>131</v>
      </c>
      <c r="B3" s="69"/>
      <c r="C3" s="69"/>
      <c r="D3" s="69"/>
      <c r="E3" s="69"/>
      <c r="F3" s="69"/>
      <c r="G3" s="69"/>
      <c r="H3" s="69"/>
      <c r="I3" s="69"/>
      <c r="J3" s="69"/>
    </row>
    <row r="4" spans="1:15" ht="14.45" customHeight="1"/>
    <row r="5" spans="1:15" ht="14.45" customHeight="1">
      <c r="A5" s="2" t="s">
        <v>99</v>
      </c>
      <c r="B5" s="70" t="s">
        <v>100</v>
      </c>
      <c r="C5" s="70"/>
      <c r="D5" s="70"/>
      <c r="E5" s="70"/>
      <c r="F5" s="70"/>
      <c r="G5" s="70"/>
      <c r="H5" s="70"/>
      <c r="I5" s="70"/>
      <c r="J5" s="70"/>
    </row>
    <row r="6" spans="1:15" ht="14.45" customHeight="1">
      <c r="D6" s="71" t="s">
        <v>89</v>
      </c>
      <c r="E6" s="71"/>
      <c r="F6" s="71"/>
      <c r="H6" s="71" t="s">
        <v>90</v>
      </c>
      <c r="I6" s="71"/>
      <c r="J6" s="71"/>
    </row>
    <row r="7" spans="1:15" ht="36.4" customHeight="1">
      <c r="A7" s="71" t="s">
        <v>101</v>
      </c>
      <c r="B7" s="71"/>
      <c r="D7" s="44" t="s">
        <v>102</v>
      </c>
      <c r="E7" s="4"/>
      <c r="F7" s="44" t="s">
        <v>103</v>
      </c>
      <c r="H7" s="44" t="s">
        <v>102</v>
      </c>
      <c r="I7" s="4"/>
      <c r="J7" s="44" t="s">
        <v>103</v>
      </c>
    </row>
    <row r="8" spans="1:15" ht="21.75" customHeight="1">
      <c r="A8" s="73" t="s">
        <v>140</v>
      </c>
      <c r="B8" s="73"/>
      <c r="D8" s="37">
        <v>1302180820</v>
      </c>
      <c r="E8" s="28"/>
      <c r="F8" s="33">
        <f>D8/D12</f>
        <v>0.1244718898563892</v>
      </c>
      <c r="G8" s="28"/>
      <c r="H8" s="37">
        <v>3876967668</v>
      </c>
      <c r="I8" s="28"/>
      <c r="J8" s="33">
        <f>H8/H12</f>
        <v>0.12340298001034171</v>
      </c>
    </row>
    <row r="9" spans="1:15" ht="21.75" customHeight="1">
      <c r="A9" s="79" t="s">
        <v>139</v>
      </c>
      <c r="B9" s="79"/>
      <c r="D9" s="38">
        <v>254795578</v>
      </c>
      <c r="E9" s="38"/>
      <c r="F9" s="34">
        <f>D9/D12</f>
        <v>2.4355209839990597E-2</v>
      </c>
      <c r="G9" s="38"/>
      <c r="H9" s="38">
        <v>616270759</v>
      </c>
      <c r="I9" s="38"/>
      <c r="J9" s="34">
        <f>H9/H12</f>
        <v>1.9615755060724202E-2</v>
      </c>
      <c r="M9" s="17"/>
      <c r="N9" s="17"/>
      <c r="O9" s="17"/>
    </row>
    <row r="10" spans="1:15" ht="21.75" customHeight="1">
      <c r="A10" s="79" t="s">
        <v>138</v>
      </c>
      <c r="B10" s="79"/>
      <c r="D10" s="38">
        <v>1795068556</v>
      </c>
      <c r="E10" s="28"/>
      <c r="F10" s="34">
        <f>D10/D12</f>
        <v>0.17158567547255044</v>
      </c>
      <c r="G10" s="28"/>
      <c r="H10" s="38">
        <v>5355625781</v>
      </c>
      <c r="I10" s="28"/>
      <c r="J10" s="34">
        <f>H10/H12</f>
        <v>0.17046832416236021</v>
      </c>
    </row>
    <row r="11" spans="1:15" ht="21.75" customHeight="1">
      <c r="A11" s="79" t="s">
        <v>137</v>
      </c>
      <c r="B11" s="79"/>
      <c r="D11" s="38">
        <v>7109600816</v>
      </c>
      <c r="E11" s="28"/>
      <c r="F11" s="34">
        <f>D11/D12</f>
        <v>0.67958722483106981</v>
      </c>
      <c r="G11" s="28"/>
      <c r="H11" s="38">
        <v>21568267434</v>
      </c>
      <c r="I11" s="28"/>
      <c r="J11" s="34">
        <f>H11/H12</f>
        <v>0.68651294076657388</v>
      </c>
    </row>
    <row r="12" spans="1:15" ht="21.75" customHeight="1" thickBot="1">
      <c r="A12" s="77" t="s">
        <v>22</v>
      </c>
      <c r="B12" s="77"/>
      <c r="D12" s="29">
        <f>SUM(D8:D11)</f>
        <v>10461645770</v>
      </c>
      <c r="F12" s="31">
        <f>SUM(F8:F11)</f>
        <v>1</v>
      </c>
      <c r="H12" s="29">
        <f>SUM(H8:H11)</f>
        <v>31417131642</v>
      </c>
      <c r="J12" s="31">
        <f>SUM(J8:J11)</f>
        <v>1</v>
      </c>
    </row>
    <row r="13" spans="1:15" ht="13.5" thickTop="1"/>
  </sheetData>
  <mergeCells count="12">
    <mergeCell ref="A12:B12"/>
    <mergeCell ref="A10:B10"/>
    <mergeCell ref="A11:B11"/>
    <mergeCell ref="A7:B7"/>
    <mergeCell ref="A8:B8"/>
    <mergeCell ref="A9:B9"/>
    <mergeCell ref="A1:J1"/>
    <mergeCell ref="A2:J2"/>
    <mergeCell ref="A3:J3"/>
    <mergeCell ref="B5:J5"/>
    <mergeCell ref="D6:F6"/>
    <mergeCell ref="H6:J6"/>
  </mergeCells>
  <pageMargins left="0.39" right="0.39" top="0.39" bottom="0.39" header="0" footer="0"/>
  <pageSetup paperSize="9"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92D050"/>
    <pageSetUpPr fitToPage="1"/>
  </sheetPr>
  <dimension ref="A1:F9"/>
  <sheetViews>
    <sheetView rightToLeft="1" view="pageBreakPreview" zoomScale="96" zoomScaleNormal="100" zoomScaleSheetLayoutView="96" workbookViewId="0">
      <selection activeCell="F8" sqref="F8"/>
    </sheetView>
  </sheetViews>
  <sheetFormatPr defaultRowHeight="12.75"/>
  <cols>
    <col min="1" max="1" width="5.140625" style="1" customWidth="1"/>
    <col min="2" max="2" width="41.5703125" style="1" customWidth="1"/>
    <col min="3" max="3" width="1.28515625" style="1" customWidth="1"/>
    <col min="4" max="4" width="19.42578125" style="1" customWidth="1"/>
    <col min="5" max="5" width="1.28515625" style="1" customWidth="1"/>
    <col min="6" max="6" width="19.42578125" style="1" customWidth="1"/>
    <col min="7" max="7" width="0.28515625" customWidth="1"/>
  </cols>
  <sheetData>
    <row r="1" spans="1:6" ht="29.1" customHeight="1">
      <c r="A1" s="69" t="s">
        <v>0</v>
      </c>
      <c r="B1" s="69"/>
      <c r="C1" s="69"/>
      <c r="D1" s="69"/>
      <c r="E1" s="69"/>
      <c r="F1" s="69"/>
    </row>
    <row r="2" spans="1:6" ht="21.75" customHeight="1">
      <c r="A2" s="69" t="s">
        <v>74</v>
      </c>
      <c r="B2" s="69"/>
      <c r="C2" s="69"/>
      <c r="D2" s="69"/>
      <c r="E2" s="69"/>
      <c r="F2" s="69"/>
    </row>
    <row r="3" spans="1:6" ht="21.75" customHeight="1">
      <c r="A3" s="69" t="s">
        <v>131</v>
      </c>
      <c r="B3" s="69"/>
      <c r="C3" s="69"/>
      <c r="D3" s="69"/>
      <c r="E3" s="69"/>
      <c r="F3" s="69"/>
    </row>
    <row r="4" spans="1:6" ht="14.45" customHeight="1"/>
    <row r="5" spans="1:6" ht="29.1" customHeight="1">
      <c r="A5" s="41"/>
      <c r="B5" s="2" t="s">
        <v>87</v>
      </c>
      <c r="C5" s="2"/>
      <c r="D5" s="2"/>
      <c r="E5" s="2"/>
      <c r="F5" s="2"/>
    </row>
    <row r="6" spans="1:6" ht="14.45" customHeight="1">
      <c r="D6" s="3" t="s">
        <v>89</v>
      </c>
      <c r="F6" s="3" t="s">
        <v>130</v>
      </c>
    </row>
    <row r="7" spans="1:6" ht="14.45" customHeight="1">
      <c r="A7" s="71" t="s">
        <v>87</v>
      </c>
      <c r="B7" s="71"/>
      <c r="D7" s="5" t="s">
        <v>71</v>
      </c>
      <c r="F7" s="5" t="s">
        <v>71</v>
      </c>
    </row>
    <row r="8" spans="1:6" ht="21.75" customHeight="1">
      <c r="A8" s="79" t="s">
        <v>116</v>
      </c>
      <c r="B8" s="79"/>
      <c r="D8" s="36">
        <v>0</v>
      </c>
      <c r="E8" s="25"/>
      <c r="F8" s="36">
        <v>44827249</v>
      </c>
    </row>
    <row r="9" spans="1:6" ht="21.75" customHeight="1">
      <c r="A9" s="77" t="s">
        <v>22</v>
      </c>
      <c r="B9" s="77"/>
      <c r="D9" s="26">
        <f>SUM(D8)</f>
        <v>0</v>
      </c>
      <c r="E9" s="25"/>
      <c r="F9" s="26">
        <f>SUM(F8)</f>
        <v>44827249</v>
      </c>
    </row>
  </sheetData>
  <mergeCells count="6">
    <mergeCell ref="A8:B8"/>
    <mergeCell ref="A9:B9"/>
    <mergeCell ref="A1:F1"/>
    <mergeCell ref="A2:F2"/>
    <mergeCell ref="A3:F3"/>
    <mergeCell ref="A7:B7"/>
  </mergeCells>
  <pageMargins left="0.39" right="0.39" top="0.39" bottom="0.39" header="0" footer="0"/>
  <pageSetup paperSize="9" fitToHeight="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rgb="FF92D050"/>
    <pageSetUpPr fitToPage="1"/>
  </sheetPr>
  <dimension ref="A1:T12"/>
  <sheetViews>
    <sheetView rightToLeft="1" view="pageBreakPreview" zoomScale="87" zoomScaleNormal="100" zoomScaleSheetLayoutView="87" workbookViewId="0">
      <selection activeCell="T8" sqref="T8"/>
    </sheetView>
  </sheetViews>
  <sheetFormatPr defaultRowHeight="12.75"/>
  <cols>
    <col min="1" max="1" width="39" style="1" customWidth="1"/>
    <col min="2" max="2" width="1.28515625" style="1" customWidth="1"/>
    <col min="3" max="3" width="16.85546875" style="1" customWidth="1"/>
    <col min="4" max="4" width="1.28515625" style="1" customWidth="1"/>
    <col min="5" max="5" width="14.28515625" style="1" customWidth="1"/>
    <col min="6" max="7" width="1.28515625" style="1" customWidth="1"/>
    <col min="8" max="8" width="20.7109375" style="1" customWidth="1"/>
    <col min="9" max="9" width="1.28515625" style="1" customWidth="1"/>
    <col min="10" max="10" width="17.28515625" style="1" customWidth="1"/>
    <col min="11" max="11" width="1.28515625" style="1" customWidth="1"/>
    <col min="12" max="12" width="14.7109375" style="1" customWidth="1"/>
    <col min="13" max="13" width="1.28515625" style="1" customWidth="1"/>
    <col min="14" max="14" width="15.5703125" style="1" customWidth="1"/>
    <col min="15" max="15" width="1.28515625" style="1" customWidth="1"/>
    <col min="16" max="16" width="17.7109375" style="1" customWidth="1"/>
    <col min="17" max="17" width="1.28515625" style="1" customWidth="1"/>
    <col min="18" max="18" width="13.7109375" style="1" customWidth="1"/>
    <col min="19" max="19" width="1.28515625" style="1" customWidth="1"/>
    <col min="20" max="20" width="15.5703125" style="1" customWidth="1"/>
    <col min="21" max="21" width="0.28515625" customWidth="1"/>
  </cols>
  <sheetData>
    <row r="1" spans="1:20" ht="29.1" customHeight="1">
      <c r="A1" s="69" t="s">
        <v>0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69"/>
      <c r="R1" s="69"/>
      <c r="S1" s="69"/>
      <c r="T1" s="69"/>
    </row>
    <row r="2" spans="1:20" ht="21.75" customHeight="1">
      <c r="A2" s="69" t="s">
        <v>74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  <c r="R2" s="69"/>
      <c r="S2" s="69"/>
      <c r="T2" s="69"/>
    </row>
    <row r="3" spans="1:20" ht="21.75" customHeight="1">
      <c r="A3" s="69" t="s">
        <v>131</v>
      </c>
      <c r="B3" s="69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69"/>
      <c r="R3" s="69"/>
      <c r="S3" s="69"/>
      <c r="T3" s="69"/>
    </row>
    <row r="4" spans="1:20" ht="14.45" customHeight="1"/>
    <row r="5" spans="1:20" ht="14.45" customHeight="1">
      <c r="A5" s="70" t="s">
        <v>105</v>
      </c>
      <c r="B5" s="70"/>
      <c r="C5" s="70"/>
      <c r="D5" s="70"/>
      <c r="E5" s="70"/>
      <c r="F5" s="70"/>
      <c r="G5" s="70"/>
      <c r="H5" s="70"/>
      <c r="I5" s="70"/>
      <c r="J5" s="70"/>
      <c r="K5" s="70"/>
      <c r="L5" s="70"/>
      <c r="M5" s="70"/>
      <c r="N5" s="70"/>
      <c r="O5" s="70"/>
      <c r="P5" s="70"/>
      <c r="Q5" s="70"/>
      <c r="R5" s="70"/>
      <c r="S5" s="70"/>
      <c r="T5" s="70"/>
    </row>
    <row r="6" spans="1:20" ht="14.45" customHeight="1">
      <c r="A6" s="71" t="s">
        <v>77</v>
      </c>
      <c r="J6" s="71" t="s">
        <v>89</v>
      </c>
      <c r="K6" s="71"/>
      <c r="L6" s="71"/>
      <c r="M6" s="71"/>
      <c r="N6" s="71"/>
      <c r="P6" s="71" t="s">
        <v>90</v>
      </c>
      <c r="Q6" s="71"/>
      <c r="R6" s="71"/>
      <c r="S6" s="71"/>
      <c r="T6" s="71"/>
    </row>
    <row r="7" spans="1:20" ht="29.1" customHeight="1">
      <c r="A7" s="71"/>
      <c r="C7" s="45" t="s">
        <v>106</v>
      </c>
      <c r="E7" s="86" t="s">
        <v>30</v>
      </c>
      <c r="F7" s="86"/>
      <c r="H7" s="45" t="s">
        <v>107</v>
      </c>
      <c r="J7" s="44" t="s">
        <v>108</v>
      </c>
      <c r="K7" s="4"/>
      <c r="L7" s="44" t="s">
        <v>104</v>
      </c>
      <c r="M7" s="4"/>
      <c r="N7" s="44" t="s">
        <v>109</v>
      </c>
      <c r="P7" s="44" t="s">
        <v>108</v>
      </c>
      <c r="Q7" s="4"/>
      <c r="R7" s="44" t="s">
        <v>104</v>
      </c>
      <c r="S7" s="4"/>
      <c r="T7" s="44" t="s">
        <v>109</v>
      </c>
    </row>
    <row r="8" spans="1:20" ht="21.75" customHeight="1">
      <c r="A8" s="22" t="s">
        <v>32</v>
      </c>
      <c r="C8" s="46"/>
      <c r="E8" s="23" t="s">
        <v>35</v>
      </c>
      <c r="F8" s="47"/>
      <c r="G8" s="28"/>
      <c r="H8" s="24">
        <v>18.5</v>
      </c>
      <c r="I8" s="28"/>
      <c r="J8" s="27">
        <v>10375838777</v>
      </c>
      <c r="K8" s="28"/>
      <c r="L8" s="27">
        <v>0</v>
      </c>
      <c r="M8" s="28"/>
      <c r="N8" s="27">
        <v>10375838777</v>
      </c>
      <c r="O8" s="28"/>
      <c r="P8" s="27">
        <v>30881735560</v>
      </c>
      <c r="Q8" s="28"/>
      <c r="R8" s="27">
        <v>0</v>
      </c>
      <c r="S8" s="28"/>
      <c r="T8" s="27">
        <v>30881735560</v>
      </c>
    </row>
    <row r="9" spans="1:20" ht="21.75" customHeight="1" thickBot="1">
      <c r="A9" s="12" t="s">
        <v>22</v>
      </c>
      <c r="C9" s="13"/>
      <c r="E9" s="29"/>
      <c r="F9" s="28"/>
      <c r="G9" s="28"/>
      <c r="H9" s="29"/>
      <c r="I9" s="28"/>
      <c r="J9" s="29">
        <f>SUM(J8)</f>
        <v>10375838777</v>
      </c>
      <c r="K9" s="28"/>
      <c r="L9" s="29">
        <v>0</v>
      </c>
      <c r="M9" s="28"/>
      <c r="N9" s="29">
        <f>SUM(N8)</f>
        <v>10375838777</v>
      </c>
      <c r="O9" s="28"/>
      <c r="P9" s="29">
        <f>SUM(P8)</f>
        <v>30881735560</v>
      </c>
      <c r="Q9" s="28"/>
      <c r="R9" s="29">
        <v>0</v>
      </c>
      <c r="S9" s="28"/>
      <c r="T9" s="29">
        <f>SUM(T8)</f>
        <v>30881735560</v>
      </c>
    </row>
    <row r="10" spans="1:20" ht="13.5" thickTop="1">
      <c r="J10" s="42"/>
    </row>
    <row r="12" spans="1:20">
      <c r="J12" s="42"/>
    </row>
  </sheetData>
  <mergeCells count="8">
    <mergeCell ref="A1:T1"/>
    <mergeCell ref="A2:T2"/>
    <mergeCell ref="A3:T3"/>
    <mergeCell ref="A5:T5"/>
    <mergeCell ref="A6:A7"/>
    <mergeCell ref="J6:N6"/>
    <mergeCell ref="P6:T6"/>
    <mergeCell ref="E7:F7"/>
  </mergeCells>
  <pageMargins left="0.39" right="0.39" top="0.39" bottom="0.39" header="0" footer="0"/>
  <pageSetup paperSize="9" scale="71" fitToHeight="0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rgb="FF92D050"/>
    <pageSetUpPr fitToPage="1"/>
  </sheetPr>
  <dimension ref="A1:M13"/>
  <sheetViews>
    <sheetView rightToLeft="1" view="pageBreakPreview" zoomScale="91" zoomScaleNormal="100" zoomScaleSheetLayoutView="91" workbookViewId="0">
      <selection activeCell="A11" sqref="A11"/>
    </sheetView>
  </sheetViews>
  <sheetFormatPr defaultRowHeight="12.75"/>
  <cols>
    <col min="1" max="1" width="39" style="1" customWidth="1"/>
    <col min="2" max="2" width="1.28515625" style="1" customWidth="1"/>
    <col min="3" max="3" width="20.140625" style="1" customWidth="1"/>
    <col min="4" max="4" width="1.28515625" style="1" customWidth="1"/>
    <col min="5" max="5" width="16" style="1" customWidth="1"/>
    <col min="6" max="6" width="1.28515625" style="1" customWidth="1"/>
    <col min="7" max="7" width="18.7109375" style="1" customWidth="1"/>
    <col min="8" max="8" width="1.28515625" style="1" customWidth="1"/>
    <col min="9" max="9" width="17" style="1" customWidth="1"/>
    <col min="10" max="10" width="1.28515625" style="1" customWidth="1"/>
    <col min="11" max="11" width="12.28515625" style="1" customWidth="1"/>
    <col min="12" max="12" width="1.28515625" style="1" customWidth="1"/>
    <col min="13" max="13" width="15.5703125" style="1" customWidth="1"/>
    <col min="14" max="14" width="0.28515625" customWidth="1"/>
  </cols>
  <sheetData>
    <row r="1" spans="1:13" ht="29.1" customHeight="1">
      <c r="A1" s="69" t="s">
        <v>0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</row>
    <row r="2" spans="1:13" ht="21.75" customHeight="1">
      <c r="A2" s="69" t="s">
        <v>74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</row>
    <row r="3" spans="1:13" ht="21.75" customHeight="1">
      <c r="A3" s="69" t="s">
        <v>131</v>
      </c>
      <c r="B3" s="69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</row>
    <row r="4" spans="1:13" ht="14.45" customHeight="1"/>
    <row r="5" spans="1:13" ht="14.45" customHeight="1">
      <c r="A5" s="70" t="s">
        <v>110</v>
      </c>
      <c r="B5" s="70"/>
      <c r="C5" s="70"/>
      <c r="D5" s="70"/>
      <c r="E5" s="70"/>
      <c r="F5" s="70"/>
      <c r="G5" s="70"/>
      <c r="H5" s="70"/>
      <c r="I5" s="70"/>
      <c r="J5" s="70"/>
      <c r="K5" s="70"/>
      <c r="L5" s="70"/>
      <c r="M5" s="70"/>
    </row>
    <row r="6" spans="1:13" ht="14.45" customHeight="1">
      <c r="A6" s="71" t="s">
        <v>77</v>
      </c>
      <c r="C6" s="71" t="s">
        <v>89</v>
      </c>
      <c r="D6" s="71"/>
      <c r="E6" s="71"/>
      <c r="F6" s="71"/>
      <c r="G6" s="71"/>
      <c r="I6" s="71" t="s">
        <v>90</v>
      </c>
      <c r="J6" s="71"/>
      <c r="K6" s="71"/>
      <c r="L6" s="71"/>
      <c r="M6" s="71"/>
    </row>
    <row r="7" spans="1:13" ht="29.1" customHeight="1">
      <c r="A7" s="71"/>
      <c r="C7" s="44" t="s">
        <v>108</v>
      </c>
      <c r="D7" s="4"/>
      <c r="E7" s="44" t="s">
        <v>104</v>
      </c>
      <c r="F7" s="4"/>
      <c r="G7" s="44" t="s">
        <v>109</v>
      </c>
      <c r="I7" s="44" t="s">
        <v>108</v>
      </c>
      <c r="J7" s="4"/>
      <c r="K7" s="44" t="s">
        <v>104</v>
      </c>
      <c r="L7" s="4"/>
      <c r="M7" s="44" t="s">
        <v>109</v>
      </c>
    </row>
    <row r="8" spans="1:13" ht="21.75" customHeight="1">
      <c r="A8" s="6" t="s">
        <v>134</v>
      </c>
      <c r="C8" s="37">
        <v>342730</v>
      </c>
      <c r="D8" s="28"/>
      <c r="E8" s="48">
        <v>0</v>
      </c>
      <c r="F8" s="28"/>
      <c r="G8" s="37">
        <v>342730</v>
      </c>
      <c r="H8" s="28"/>
      <c r="I8" s="37">
        <v>971028</v>
      </c>
      <c r="J8" s="28"/>
      <c r="K8" s="37">
        <v>0</v>
      </c>
      <c r="L8" s="28"/>
      <c r="M8" s="37">
        <v>971028</v>
      </c>
    </row>
    <row r="9" spans="1:13" ht="21.75" customHeight="1">
      <c r="A9" s="19" t="s">
        <v>133</v>
      </c>
      <c r="C9" s="38">
        <v>3657797256</v>
      </c>
      <c r="D9" s="28"/>
      <c r="E9" s="49">
        <v>1462305</v>
      </c>
      <c r="F9" s="28"/>
      <c r="G9" s="38">
        <v>3656334951</v>
      </c>
      <c r="H9" s="28"/>
      <c r="I9" s="38">
        <v>10914414498</v>
      </c>
      <c r="J9" s="28"/>
      <c r="K9" s="38">
        <v>23396477</v>
      </c>
      <c r="L9" s="28"/>
      <c r="M9" s="38">
        <v>10891018021</v>
      </c>
    </row>
    <row r="10" spans="1:13" ht="21.75" customHeight="1">
      <c r="A10" s="19" t="s">
        <v>135</v>
      </c>
      <c r="C10" s="38">
        <v>3312419010</v>
      </c>
      <c r="D10" s="28"/>
      <c r="E10" s="49">
        <v>0</v>
      </c>
      <c r="F10" s="28"/>
      <c r="G10" s="38">
        <v>3312419010</v>
      </c>
      <c r="H10" s="28"/>
      <c r="I10" s="38">
        <v>10073232208</v>
      </c>
      <c r="J10" s="28"/>
      <c r="K10" s="38">
        <v>20736255</v>
      </c>
      <c r="L10" s="28"/>
      <c r="M10" s="38">
        <v>10052495953</v>
      </c>
    </row>
    <row r="11" spans="1:13" ht="21.75" customHeight="1">
      <c r="A11" s="19" t="s">
        <v>136</v>
      </c>
      <c r="C11" s="38">
        <v>3491086774</v>
      </c>
      <c r="D11" s="28"/>
      <c r="E11" s="49">
        <v>0</v>
      </c>
      <c r="F11" s="28"/>
      <c r="G11" s="38">
        <v>3491086774</v>
      </c>
      <c r="H11" s="28"/>
      <c r="I11" s="38">
        <v>10428513908</v>
      </c>
      <c r="J11" s="28"/>
      <c r="K11" s="38">
        <v>14951378</v>
      </c>
      <c r="L11" s="28"/>
      <c r="M11" s="38">
        <v>10413562530</v>
      </c>
    </row>
    <row r="12" spans="1:13" ht="21.75" customHeight="1" thickBot="1">
      <c r="A12" s="12" t="s">
        <v>22</v>
      </c>
      <c r="C12" s="29">
        <f>SUM(C8:C11)</f>
        <v>10461645770</v>
      </c>
      <c r="D12" s="28"/>
      <c r="E12" s="29">
        <f>SUM(E8:E11)</f>
        <v>1462305</v>
      </c>
      <c r="F12" s="28"/>
      <c r="G12" s="29">
        <f>SUM(G8:G11)</f>
        <v>10460183465</v>
      </c>
      <c r="H12" s="28"/>
      <c r="I12" s="29">
        <f>SUM(I8:I11)</f>
        <v>31417131642</v>
      </c>
      <c r="J12" s="28"/>
      <c r="K12" s="29">
        <f>SUM(K8:K11)</f>
        <v>59084110</v>
      </c>
      <c r="L12" s="28"/>
      <c r="M12" s="29">
        <f>SUM(M8:M11)</f>
        <v>31358047532</v>
      </c>
    </row>
    <row r="13" spans="1:13" ht="13.5" thickTop="1">
      <c r="M13" s="42"/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paperSize="9" scale="96" fitToHeight="0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tabColor rgb="FF92D050"/>
    <pageSetUpPr fitToPage="1"/>
  </sheetPr>
  <dimension ref="A1:R21"/>
  <sheetViews>
    <sheetView rightToLeft="1" view="pageBreakPreview" zoomScale="91" zoomScaleNormal="100" zoomScaleSheetLayoutView="91" workbookViewId="0">
      <selection activeCell="I8" sqref="I8"/>
    </sheetView>
  </sheetViews>
  <sheetFormatPr defaultRowHeight="12.75"/>
  <cols>
    <col min="1" max="1" width="40.28515625" style="1" customWidth="1"/>
    <col min="2" max="2" width="1.28515625" style="1" customWidth="1"/>
    <col min="3" max="3" width="10.42578125" style="1" customWidth="1"/>
    <col min="4" max="4" width="1.28515625" style="1" customWidth="1"/>
    <col min="5" max="5" width="18.5703125" style="1" customWidth="1"/>
    <col min="6" max="6" width="1.28515625" style="1" customWidth="1"/>
    <col min="7" max="7" width="17.140625" style="1" customWidth="1"/>
    <col min="8" max="8" width="1.28515625" style="1" customWidth="1"/>
    <col min="9" max="9" width="21.42578125" style="1" customWidth="1"/>
    <col min="10" max="10" width="1.28515625" style="1" customWidth="1"/>
    <col min="11" max="11" width="13.140625" style="1" customWidth="1"/>
    <col min="12" max="12" width="1.28515625" style="1" customWidth="1"/>
    <col min="13" max="13" width="18" style="1" customWidth="1"/>
    <col min="14" max="14" width="1.28515625" style="1" customWidth="1"/>
    <col min="15" max="15" width="18.85546875" style="1" customWidth="1"/>
    <col min="16" max="16" width="1.28515625" style="1" customWidth="1"/>
    <col min="17" max="17" width="17.85546875" style="1" customWidth="1"/>
    <col min="18" max="18" width="1.28515625" customWidth="1"/>
    <col min="19" max="19" width="0.28515625" customWidth="1"/>
  </cols>
  <sheetData>
    <row r="1" spans="1:18" ht="29.1" customHeight="1">
      <c r="A1" s="69" t="s">
        <v>0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69"/>
      <c r="R1" s="1"/>
    </row>
    <row r="2" spans="1:18" ht="21.75" customHeight="1">
      <c r="A2" s="69" t="s">
        <v>74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  <c r="R2" s="69"/>
    </row>
    <row r="3" spans="1:18" ht="21.75" customHeight="1">
      <c r="A3" s="69" t="s">
        <v>131</v>
      </c>
      <c r="B3" s="69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69"/>
      <c r="R3" s="69"/>
    </row>
    <row r="4" spans="1:18" ht="14.45" customHeight="1">
      <c r="R4" s="1"/>
    </row>
    <row r="5" spans="1:18" ht="14.45" customHeight="1">
      <c r="A5" s="70" t="s">
        <v>112</v>
      </c>
      <c r="B5" s="70"/>
      <c r="C5" s="70"/>
      <c r="D5" s="70"/>
      <c r="E5" s="70"/>
      <c r="F5" s="70"/>
      <c r="G5" s="70"/>
      <c r="H5" s="70"/>
      <c r="I5" s="70"/>
      <c r="J5" s="70"/>
      <c r="K5" s="70"/>
      <c r="L5" s="70"/>
      <c r="M5" s="70"/>
      <c r="N5" s="70"/>
      <c r="O5" s="70"/>
      <c r="P5" s="70"/>
      <c r="Q5" s="70"/>
      <c r="R5" s="70"/>
    </row>
    <row r="6" spans="1:18" ht="14.45" customHeight="1">
      <c r="A6" s="71" t="s">
        <v>77</v>
      </c>
      <c r="C6" s="71" t="s">
        <v>89</v>
      </c>
      <c r="D6" s="71"/>
      <c r="E6" s="71"/>
      <c r="F6" s="71"/>
      <c r="G6" s="71"/>
      <c r="H6" s="71"/>
      <c r="I6" s="71"/>
      <c r="K6" s="71" t="s">
        <v>90</v>
      </c>
      <c r="L6" s="71"/>
      <c r="M6" s="71"/>
      <c r="N6" s="71"/>
      <c r="O6" s="71"/>
      <c r="P6" s="71"/>
      <c r="Q6" s="71"/>
      <c r="R6" s="71"/>
    </row>
    <row r="7" spans="1:18" ht="37.5" customHeight="1">
      <c r="A7" s="71"/>
      <c r="C7" s="44" t="s">
        <v>6</v>
      </c>
      <c r="D7" s="4"/>
      <c r="E7" s="44" t="s">
        <v>8</v>
      </c>
      <c r="F7" s="4"/>
      <c r="G7" s="44" t="s">
        <v>111</v>
      </c>
      <c r="H7" s="4"/>
      <c r="I7" s="44" t="s">
        <v>113</v>
      </c>
      <c r="K7" s="44" t="s">
        <v>6</v>
      </c>
      <c r="L7" s="4"/>
      <c r="M7" s="44" t="s">
        <v>8</v>
      </c>
      <c r="N7" s="4"/>
      <c r="O7" s="44" t="s">
        <v>111</v>
      </c>
      <c r="P7" s="4"/>
      <c r="Q7" s="87" t="s">
        <v>113</v>
      </c>
      <c r="R7" s="87"/>
    </row>
    <row r="8" spans="1:18" ht="21.75" customHeight="1">
      <c r="A8" s="6" t="s">
        <v>21</v>
      </c>
      <c r="C8" s="37">
        <v>1523561</v>
      </c>
      <c r="D8" s="28"/>
      <c r="E8" s="37">
        <v>36719221776</v>
      </c>
      <c r="F8" s="28"/>
      <c r="G8" s="37">
        <v>35937284564</v>
      </c>
      <c r="H8" s="28"/>
      <c r="I8" s="37">
        <v>781937212</v>
      </c>
      <c r="J8" s="28"/>
      <c r="K8" s="37">
        <v>1523561</v>
      </c>
      <c r="L8" s="28"/>
      <c r="M8" s="37">
        <v>35937284564</v>
      </c>
      <c r="N8" s="28"/>
      <c r="O8" s="37">
        <v>34075020718</v>
      </c>
      <c r="P8" s="28"/>
      <c r="Q8" s="82">
        <v>2644201058</v>
      </c>
      <c r="R8" s="82"/>
    </row>
    <row r="9" spans="1:18" ht="21.75" customHeight="1">
      <c r="A9" s="19" t="s">
        <v>20</v>
      </c>
      <c r="C9" s="38">
        <v>2419096</v>
      </c>
      <c r="D9" s="28"/>
      <c r="E9" s="38">
        <v>38770198436</v>
      </c>
      <c r="F9" s="28"/>
      <c r="G9" s="38">
        <v>37787972887</v>
      </c>
      <c r="H9" s="28"/>
      <c r="I9" s="38">
        <v>982225549</v>
      </c>
      <c r="J9" s="28"/>
      <c r="K9" s="38">
        <v>2419096</v>
      </c>
      <c r="L9" s="28"/>
      <c r="M9" s="38">
        <v>37563134448</v>
      </c>
      <c r="N9" s="28"/>
      <c r="O9" s="38">
        <v>36617101144</v>
      </c>
      <c r="P9" s="28"/>
      <c r="Q9" s="80">
        <v>2153097292</v>
      </c>
      <c r="R9" s="80"/>
    </row>
    <row r="10" spans="1:18" ht="21.75" customHeight="1">
      <c r="A10" s="19" t="s">
        <v>46</v>
      </c>
      <c r="C10" s="38">
        <v>28908</v>
      </c>
      <c r="D10" s="28"/>
      <c r="E10" s="38">
        <v>25232109851</v>
      </c>
      <c r="F10" s="28"/>
      <c r="G10" s="38">
        <v>24711860163</v>
      </c>
      <c r="H10" s="28"/>
      <c r="I10" s="38">
        <v>520249688</v>
      </c>
      <c r="J10" s="28"/>
      <c r="K10" s="38">
        <v>28908</v>
      </c>
      <c r="L10" s="28"/>
      <c r="M10" s="38">
        <v>24711860163</v>
      </c>
      <c r="N10" s="28"/>
      <c r="O10" s="38">
        <v>23369326941</v>
      </c>
      <c r="P10" s="28"/>
      <c r="Q10" s="80">
        <v>1862782910</v>
      </c>
      <c r="R10" s="80"/>
    </row>
    <row r="11" spans="1:18" ht="21.75" customHeight="1">
      <c r="A11" s="19" t="s">
        <v>54</v>
      </c>
      <c r="C11" s="38">
        <v>61646</v>
      </c>
      <c r="D11" s="28"/>
      <c r="E11" s="38">
        <v>39261384584</v>
      </c>
      <c r="F11" s="28"/>
      <c r="G11" s="38">
        <v>38799123384</v>
      </c>
      <c r="H11" s="28"/>
      <c r="I11" s="38">
        <v>462261200</v>
      </c>
      <c r="J11" s="28"/>
      <c r="K11" s="38">
        <v>61646</v>
      </c>
      <c r="L11" s="28"/>
      <c r="M11" s="38">
        <v>38799123384</v>
      </c>
      <c r="N11" s="28"/>
      <c r="O11" s="38">
        <v>36678885346</v>
      </c>
      <c r="P11" s="28"/>
      <c r="Q11" s="80">
        <v>2582499238</v>
      </c>
      <c r="R11" s="80"/>
    </row>
    <row r="12" spans="1:18" ht="21.75" customHeight="1">
      <c r="A12" s="19" t="s">
        <v>39</v>
      </c>
      <c r="C12" s="38">
        <v>103173</v>
      </c>
      <c r="D12" s="28"/>
      <c r="E12" s="38">
        <v>66585069038</v>
      </c>
      <c r="F12" s="28"/>
      <c r="G12" s="38">
        <v>65347217439</v>
      </c>
      <c r="H12" s="28"/>
      <c r="I12" s="38">
        <v>1237851599</v>
      </c>
      <c r="J12" s="28"/>
      <c r="K12" s="38">
        <v>103173</v>
      </c>
      <c r="L12" s="28"/>
      <c r="M12" s="38">
        <v>65347217439</v>
      </c>
      <c r="N12" s="28"/>
      <c r="O12" s="38">
        <v>61376808436</v>
      </c>
      <c r="P12" s="28"/>
      <c r="Q12" s="80">
        <v>5208260602</v>
      </c>
      <c r="R12" s="80"/>
    </row>
    <row r="13" spans="1:18" ht="21.75" customHeight="1">
      <c r="A13" s="19" t="s">
        <v>56</v>
      </c>
      <c r="C13" s="38">
        <v>9095</v>
      </c>
      <c r="D13" s="28"/>
      <c r="E13" s="38">
        <v>7729348801</v>
      </c>
      <c r="F13" s="28"/>
      <c r="G13" s="38">
        <v>7552119380</v>
      </c>
      <c r="H13" s="28"/>
      <c r="I13" s="38">
        <v>177229421</v>
      </c>
      <c r="J13" s="28"/>
      <c r="K13" s="38">
        <v>9095</v>
      </c>
      <c r="L13" s="28"/>
      <c r="M13" s="38">
        <v>7552119380</v>
      </c>
      <c r="N13" s="28"/>
      <c r="O13" s="38">
        <v>7171198884</v>
      </c>
      <c r="P13" s="28"/>
      <c r="Q13" s="80">
        <v>558149917</v>
      </c>
      <c r="R13" s="80"/>
    </row>
    <row r="14" spans="1:18" ht="21.75" customHeight="1">
      <c r="A14" s="19" t="s">
        <v>32</v>
      </c>
      <c r="C14" s="38">
        <v>435000</v>
      </c>
      <c r="D14" s="28"/>
      <c r="E14" s="38">
        <v>420342625187</v>
      </c>
      <c r="F14" s="28"/>
      <c r="G14" s="38">
        <v>418762434849</v>
      </c>
      <c r="H14" s="28"/>
      <c r="I14" s="38">
        <v>1580190338</v>
      </c>
      <c r="J14" s="28"/>
      <c r="K14" s="38">
        <v>435000</v>
      </c>
      <c r="L14" s="28"/>
      <c r="M14" s="38">
        <v>418762434849</v>
      </c>
      <c r="N14" s="28"/>
      <c r="O14" s="38">
        <v>415551529381</v>
      </c>
      <c r="P14" s="28"/>
      <c r="Q14" s="80">
        <v>4791095806</v>
      </c>
      <c r="R14" s="80"/>
    </row>
    <row r="15" spans="1:18" ht="21.75" customHeight="1">
      <c r="A15" s="19" t="s">
        <v>41</v>
      </c>
      <c r="C15" s="38">
        <v>75533</v>
      </c>
      <c r="D15" s="28"/>
      <c r="E15" s="38">
        <v>47198813334</v>
      </c>
      <c r="F15" s="28"/>
      <c r="G15" s="38">
        <v>46678485290</v>
      </c>
      <c r="H15" s="28"/>
      <c r="I15" s="38">
        <v>520328044</v>
      </c>
      <c r="J15" s="28"/>
      <c r="K15" s="38">
        <v>75533</v>
      </c>
      <c r="L15" s="28"/>
      <c r="M15" s="38">
        <v>46678485290</v>
      </c>
      <c r="N15" s="28"/>
      <c r="O15" s="38">
        <v>43801199593</v>
      </c>
      <c r="P15" s="28"/>
      <c r="Q15" s="80">
        <v>3397613741</v>
      </c>
      <c r="R15" s="80"/>
    </row>
    <row r="16" spans="1:18" ht="21.75" customHeight="1">
      <c r="A16" s="19" t="s">
        <v>36</v>
      </c>
      <c r="C16" s="38">
        <v>59220</v>
      </c>
      <c r="D16" s="28"/>
      <c r="E16" s="38">
        <v>39893427405</v>
      </c>
      <c r="F16" s="28"/>
      <c r="G16" s="38">
        <v>39314952873</v>
      </c>
      <c r="H16" s="28"/>
      <c r="I16" s="38">
        <v>578474532</v>
      </c>
      <c r="J16" s="28"/>
      <c r="K16" s="38">
        <v>59220</v>
      </c>
      <c r="L16" s="28"/>
      <c r="M16" s="38">
        <v>39314952873</v>
      </c>
      <c r="N16" s="28"/>
      <c r="O16" s="38">
        <v>37597884148</v>
      </c>
      <c r="P16" s="28"/>
      <c r="Q16" s="80">
        <v>2295543257</v>
      </c>
      <c r="R16" s="80"/>
    </row>
    <row r="17" spans="1:18" ht="21.75" customHeight="1">
      <c r="A17" s="19" t="s">
        <v>49</v>
      </c>
      <c r="C17" s="38">
        <v>66921</v>
      </c>
      <c r="D17" s="28"/>
      <c r="E17" s="38">
        <v>54651165480</v>
      </c>
      <c r="F17" s="28"/>
      <c r="G17" s="38">
        <v>53240726488</v>
      </c>
      <c r="H17" s="28"/>
      <c r="I17" s="38">
        <v>1410438992</v>
      </c>
      <c r="J17" s="28"/>
      <c r="K17" s="38">
        <v>66921</v>
      </c>
      <c r="L17" s="28"/>
      <c r="M17" s="38">
        <v>53240726488</v>
      </c>
      <c r="N17" s="28"/>
      <c r="O17" s="38">
        <v>50121434943</v>
      </c>
      <c r="P17" s="28"/>
      <c r="Q17" s="80">
        <v>4529730537</v>
      </c>
      <c r="R17" s="80"/>
    </row>
    <row r="18" spans="1:18" ht="21.75" customHeight="1">
      <c r="A18" s="19" t="s">
        <v>51</v>
      </c>
      <c r="C18" s="38">
        <v>33895</v>
      </c>
      <c r="D18" s="28"/>
      <c r="E18" s="38">
        <v>25244825895</v>
      </c>
      <c r="F18" s="28"/>
      <c r="G18" s="38">
        <v>24722259728</v>
      </c>
      <c r="H18" s="28"/>
      <c r="I18" s="38">
        <v>522566167</v>
      </c>
      <c r="J18" s="28"/>
      <c r="K18" s="38">
        <v>33895</v>
      </c>
      <c r="L18" s="28"/>
      <c r="M18" s="38">
        <v>24722259728</v>
      </c>
      <c r="N18" s="28"/>
      <c r="O18" s="38">
        <v>23396188772</v>
      </c>
      <c r="P18" s="28"/>
      <c r="Q18" s="80">
        <v>1848637123</v>
      </c>
      <c r="R18" s="80"/>
    </row>
    <row r="19" spans="1:18" ht="21.75" customHeight="1">
      <c r="A19" s="9" t="s">
        <v>43</v>
      </c>
      <c r="C19" s="39">
        <v>59775</v>
      </c>
      <c r="D19" s="28"/>
      <c r="E19" s="39">
        <v>56844088641</v>
      </c>
      <c r="F19" s="28"/>
      <c r="G19" s="39">
        <v>55879495005</v>
      </c>
      <c r="H19" s="28"/>
      <c r="I19" s="39">
        <v>964593636</v>
      </c>
      <c r="J19" s="28"/>
      <c r="K19" s="39">
        <v>59775</v>
      </c>
      <c r="L19" s="28"/>
      <c r="M19" s="39">
        <v>55879495005</v>
      </c>
      <c r="N19" s="28"/>
      <c r="O19" s="39">
        <v>53184131128</v>
      </c>
      <c r="P19" s="28"/>
      <c r="Q19" s="81">
        <v>3659957513</v>
      </c>
      <c r="R19" s="81"/>
    </row>
    <row r="20" spans="1:18" ht="21.75" customHeight="1">
      <c r="A20" s="12" t="s">
        <v>22</v>
      </c>
      <c r="C20" s="29">
        <f>SUM(C8:C19)</f>
        <v>4875823</v>
      </c>
      <c r="D20" s="28"/>
      <c r="E20" s="29">
        <f>SUM(E8:E19)</f>
        <v>858472278428</v>
      </c>
      <c r="F20" s="28"/>
      <c r="G20" s="29">
        <f>SUM(G8:G19)</f>
        <v>848733932050</v>
      </c>
      <c r="H20" s="28"/>
      <c r="I20" s="29">
        <f>SUM(I8:I19)</f>
        <v>9738346378</v>
      </c>
      <c r="J20" s="28"/>
      <c r="K20" s="29">
        <f>SUM(K8:K19)</f>
        <v>4875823</v>
      </c>
      <c r="L20" s="28"/>
      <c r="M20" s="29">
        <f>SUM(M8:M19)</f>
        <v>848509093611</v>
      </c>
      <c r="N20" s="28"/>
      <c r="O20" s="29">
        <f>SUM(O8:O19)</f>
        <v>822940709434</v>
      </c>
      <c r="P20" s="28"/>
      <c r="Q20" s="88">
        <f>SUM(Q8:R19)</f>
        <v>35531568994</v>
      </c>
      <c r="R20" s="88"/>
    </row>
    <row r="21" spans="1:18">
      <c r="I21" s="42"/>
    </row>
  </sheetData>
  <mergeCells count="21">
    <mergeCell ref="Q18:R18"/>
    <mergeCell ref="Q19:R19"/>
    <mergeCell ref="Q20:R20"/>
    <mergeCell ref="Q13:R13"/>
    <mergeCell ref="Q14:R14"/>
    <mergeCell ref="Q15:R15"/>
    <mergeCell ref="Q16:R16"/>
    <mergeCell ref="Q17:R17"/>
    <mergeCell ref="Q8:R8"/>
    <mergeCell ref="Q9:R9"/>
    <mergeCell ref="Q10:R10"/>
    <mergeCell ref="Q11:R11"/>
    <mergeCell ref="Q12:R12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paperSize="9" scale="75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92D050"/>
    <pageSetUpPr fitToPage="1"/>
  </sheetPr>
  <dimension ref="A1:AC12"/>
  <sheetViews>
    <sheetView rightToLeft="1" view="pageBreakPreview" zoomScaleNormal="100" zoomScaleSheetLayoutView="100" workbookViewId="0">
      <selection activeCell="Y11" sqref="Y11"/>
    </sheetView>
  </sheetViews>
  <sheetFormatPr defaultRowHeight="12.75"/>
  <cols>
    <col min="1" max="1" width="5.140625" style="1" customWidth="1"/>
    <col min="2" max="2" width="14.28515625" style="1" customWidth="1"/>
    <col min="3" max="3" width="1.28515625" style="1" customWidth="1"/>
    <col min="4" max="4" width="2.5703125" style="1" customWidth="1"/>
    <col min="5" max="5" width="10.42578125" style="1" customWidth="1"/>
    <col min="6" max="6" width="1.28515625" style="1" customWidth="1"/>
    <col min="7" max="7" width="16.28515625" style="1" customWidth="1"/>
    <col min="8" max="8" width="1.28515625" style="1" customWidth="1"/>
    <col min="9" max="9" width="18.28515625" style="1" customWidth="1"/>
    <col min="10" max="10" width="1.28515625" style="1" customWidth="1"/>
    <col min="11" max="11" width="16.5703125" style="1" customWidth="1"/>
    <col min="12" max="12" width="1.28515625" style="1" customWidth="1"/>
    <col min="13" max="13" width="16.140625" style="1" customWidth="1"/>
    <col min="14" max="14" width="1.28515625" style="1" customWidth="1"/>
    <col min="15" max="15" width="13" style="1" customWidth="1"/>
    <col min="16" max="16" width="1.28515625" style="1" customWidth="1"/>
    <col min="17" max="17" width="13" style="1" customWidth="1"/>
    <col min="18" max="18" width="1.28515625" style="1" customWidth="1"/>
    <col min="19" max="19" width="15.5703125" style="1" customWidth="1"/>
    <col min="20" max="20" width="1.28515625" style="1" customWidth="1"/>
    <col min="21" max="21" width="19.42578125" style="1" customWidth="1"/>
    <col min="22" max="22" width="1.28515625" style="1" customWidth="1"/>
    <col min="23" max="23" width="16.42578125" style="1" customWidth="1"/>
    <col min="24" max="24" width="1.28515625" style="1" customWidth="1"/>
    <col min="25" max="25" width="16.85546875" style="1" customWidth="1"/>
    <col min="26" max="26" width="1.28515625" style="1" customWidth="1"/>
    <col min="27" max="27" width="20.42578125" style="1" customWidth="1"/>
    <col min="28" max="28" width="0.28515625" style="1" customWidth="1"/>
    <col min="29" max="29" width="12.42578125" style="1" bestFit="1" customWidth="1"/>
  </cols>
  <sheetData>
    <row r="1" spans="1:29" ht="29.1" customHeight="1">
      <c r="A1" s="69" t="s">
        <v>0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69"/>
      <c r="R1" s="69"/>
      <c r="S1" s="69"/>
      <c r="T1" s="69"/>
      <c r="U1" s="69"/>
      <c r="V1" s="69"/>
      <c r="W1" s="69"/>
      <c r="X1" s="69"/>
      <c r="Y1" s="69"/>
      <c r="Z1" s="69"/>
      <c r="AA1" s="69"/>
      <c r="AC1" s="1">
        <v>1300666836204</v>
      </c>
    </row>
    <row r="2" spans="1:29" ht="21.75" customHeight="1">
      <c r="A2" s="69" t="s">
        <v>1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  <c r="R2" s="69"/>
      <c r="S2" s="69"/>
      <c r="T2" s="69"/>
      <c r="U2" s="69"/>
      <c r="V2" s="69"/>
      <c r="W2" s="69"/>
      <c r="X2" s="69"/>
      <c r="Y2" s="69"/>
      <c r="Z2" s="69"/>
      <c r="AA2" s="69"/>
    </row>
    <row r="3" spans="1:29" ht="21.75" customHeight="1">
      <c r="A3" s="69" t="s">
        <v>131</v>
      </c>
      <c r="B3" s="69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69"/>
      <c r="R3" s="69"/>
      <c r="S3" s="69"/>
      <c r="T3" s="69"/>
      <c r="U3" s="69"/>
      <c r="V3" s="69"/>
      <c r="W3" s="69"/>
      <c r="X3" s="69"/>
      <c r="Y3" s="69"/>
      <c r="Z3" s="69"/>
      <c r="AA3" s="69"/>
    </row>
    <row r="4" spans="1:29" ht="14.45" customHeight="1"/>
    <row r="5" spans="1:29" ht="14.45" customHeight="1">
      <c r="A5" s="2" t="s">
        <v>13</v>
      </c>
      <c r="B5" s="70" t="s">
        <v>14</v>
      </c>
      <c r="C5" s="70"/>
      <c r="D5" s="70"/>
      <c r="E5" s="70"/>
      <c r="F5" s="70"/>
      <c r="G5" s="70"/>
      <c r="H5" s="70"/>
      <c r="I5" s="70"/>
      <c r="J5" s="70"/>
      <c r="K5" s="70"/>
      <c r="L5" s="70"/>
      <c r="M5" s="70"/>
      <c r="N5" s="70"/>
      <c r="O5" s="70"/>
      <c r="P5" s="70"/>
      <c r="Q5" s="70"/>
      <c r="R5" s="70"/>
      <c r="S5" s="70"/>
      <c r="T5" s="70"/>
      <c r="U5" s="70"/>
      <c r="V5" s="70"/>
      <c r="W5" s="70"/>
      <c r="X5" s="70"/>
      <c r="Y5" s="70"/>
      <c r="Z5" s="70"/>
      <c r="AA5" s="70"/>
    </row>
    <row r="6" spans="1:29" ht="14.45" customHeight="1">
      <c r="E6" s="71" t="s">
        <v>3</v>
      </c>
      <c r="F6" s="71"/>
      <c r="G6" s="71"/>
      <c r="H6" s="71"/>
      <c r="I6" s="71"/>
      <c r="K6" s="71" t="s">
        <v>2</v>
      </c>
      <c r="L6" s="71"/>
      <c r="M6" s="71"/>
      <c r="N6" s="71"/>
      <c r="O6" s="71"/>
      <c r="P6" s="71"/>
      <c r="Q6" s="71"/>
      <c r="S6" s="71" t="s">
        <v>130</v>
      </c>
      <c r="T6" s="71"/>
      <c r="U6" s="71"/>
      <c r="V6" s="71"/>
      <c r="W6" s="71"/>
      <c r="X6" s="71"/>
      <c r="Y6" s="71"/>
      <c r="Z6" s="71"/>
      <c r="AA6" s="71"/>
    </row>
    <row r="7" spans="1:29" ht="14.45" customHeight="1">
      <c r="E7" s="4"/>
      <c r="F7" s="4"/>
      <c r="G7" s="4"/>
      <c r="H7" s="4"/>
      <c r="I7" s="4"/>
      <c r="K7" s="72" t="s">
        <v>15</v>
      </c>
      <c r="L7" s="72"/>
      <c r="M7" s="72"/>
      <c r="N7" s="4"/>
      <c r="O7" s="72" t="s">
        <v>16</v>
      </c>
      <c r="P7" s="72"/>
      <c r="Q7" s="72"/>
      <c r="S7" s="4"/>
      <c r="T7" s="4"/>
      <c r="U7" s="4"/>
      <c r="V7" s="4"/>
      <c r="W7" s="4"/>
      <c r="X7" s="4"/>
      <c r="Y7" s="4"/>
      <c r="Z7" s="4"/>
      <c r="AA7" s="4"/>
    </row>
    <row r="8" spans="1:29" ht="14.45" customHeight="1">
      <c r="A8" s="71" t="s">
        <v>17</v>
      </c>
      <c r="B8" s="71"/>
      <c r="D8" s="71" t="s">
        <v>18</v>
      </c>
      <c r="E8" s="71"/>
      <c r="G8" s="3" t="s">
        <v>7</v>
      </c>
      <c r="I8" s="3" t="s">
        <v>8</v>
      </c>
      <c r="K8" s="5" t="s">
        <v>6</v>
      </c>
      <c r="L8" s="4"/>
      <c r="M8" s="5" t="s">
        <v>7</v>
      </c>
      <c r="O8" s="5" t="s">
        <v>6</v>
      </c>
      <c r="P8" s="4"/>
      <c r="Q8" s="5" t="s">
        <v>9</v>
      </c>
      <c r="S8" s="3" t="s">
        <v>6</v>
      </c>
      <c r="U8" s="3" t="s">
        <v>19</v>
      </c>
      <c r="W8" s="3" t="s">
        <v>7</v>
      </c>
      <c r="Y8" s="3" t="s">
        <v>8</v>
      </c>
      <c r="AA8" s="3" t="s">
        <v>11</v>
      </c>
    </row>
    <row r="9" spans="1:29" ht="21.75" customHeight="1">
      <c r="A9" s="73" t="s">
        <v>20</v>
      </c>
      <c r="B9" s="73"/>
      <c r="D9" s="74">
        <v>2419096</v>
      </c>
      <c r="E9" s="74"/>
      <c r="G9" s="7">
        <v>36599966589</v>
      </c>
      <c r="I9" s="7">
        <v>37787972887.199997</v>
      </c>
      <c r="K9" s="7">
        <v>0</v>
      </c>
      <c r="M9" s="7">
        <v>0</v>
      </c>
      <c r="O9" s="7">
        <v>0</v>
      </c>
      <c r="Q9" s="7">
        <v>0</v>
      </c>
      <c r="S9" s="7">
        <v>2419096</v>
      </c>
      <c r="U9" s="7">
        <v>16026.73</v>
      </c>
      <c r="W9" s="7">
        <v>36599966589</v>
      </c>
      <c r="Y9" s="7">
        <v>38770198436.080002</v>
      </c>
      <c r="AA9" s="14">
        <f>Y9/
1300666836204</f>
        <v>2.980793955601339E-2</v>
      </c>
    </row>
    <row r="10" spans="1:29" ht="21.75" customHeight="1">
      <c r="A10" s="75" t="s">
        <v>21</v>
      </c>
      <c r="B10" s="75"/>
      <c r="D10" s="76">
        <v>1523561</v>
      </c>
      <c r="E10" s="76"/>
      <c r="G10" s="10">
        <v>33199951275</v>
      </c>
      <c r="I10" s="10">
        <v>35937284564.089996</v>
      </c>
      <c r="K10" s="10">
        <v>0</v>
      </c>
      <c r="M10" s="10">
        <v>0</v>
      </c>
      <c r="O10" s="10">
        <v>0</v>
      </c>
      <c r="Q10" s="10">
        <v>0</v>
      </c>
      <c r="S10" s="10">
        <v>1523561</v>
      </c>
      <c r="U10" s="10">
        <v>24100.92</v>
      </c>
      <c r="W10" s="10">
        <v>33199951275</v>
      </c>
      <c r="Y10" s="10">
        <v>36719221776.120003</v>
      </c>
      <c r="AA10" s="15">
        <f>Y10/
1300666836204</f>
        <v>2.8231074056816241E-2</v>
      </c>
    </row>
    <row r="11" spans="1:29" ht="21.75" customHeight="1" thickBot="1">
      <c r="A11" s="77" t="s">
        <v>22</v>
      </c>
      <c r="B11" s="77"/>
      <c r="D11" s="78">
        <f>D9+D10</f>
        <v>3942657</v>
      </c>
      <c r="E11" s="78"/>
      <c r="G11" s="13">
        <f>SUM(G9:G10)</f>
        <v>69799917864</v>
      </c>
      <c r="I11" s="13">
        <f>SUM(I9:I10)</f>
        <v>73725257451.289993</v>
      </c>
      <c r="K11" s="13">
        <f>SUM(K9:K10)</f>
        <v>0</v>
      </c>
      <c r="M11" s="13">
        <f>SUM(M9:M10)</f>
        <v>0</v>
      </c>
      <c r="O11" s="13">
        <v>0</v>
      </c>
      <c r="Q11" s="13">
        <v>0</v>
      </c>
      <c r="S11" s="13">
        <f>SUM(S9:S10)</f>
        <v>3942657</v>
      </c>
      <c r="U11" s="13"/>
      <c r="W11" s="13">
        <f>SUM(W9:W10)</f>
        <v>69799917864</v>
      </c>
      <c r="Y11" s="13">
        <f>SUM(Y9:Y10)</f>
        <v>75489420212.200012</v>
      </c>
      <c r="AA11" s="16">
        <f>SUM(AA9:AA10)</f>
        <v>5.8039013612829635E-2</v>
      </c>
    </row>
    <row r="12" spans="1:29" ht="13.5" thickTop="1"/>
  </sheetData>
  <mergeCells count="17">
    <mergeCell ref="A10:B10"/>
    <mergeCell ref="D10:E10"/>
    <mergeCell ref="A11:B11"/>
    <mergeCell ref="D11:E11"/>
    <mergeCell ref="K7:M7"/>
    <mergeCell ref="O7:Q7"/>
    <mergeCell ref="A8:B8"/>
    <mergeCell ref="D8:E8"/>
    <mergeCell ref="A9:B9"/>
    <mergeCell ref="D9:E9"/>
    <mergeCell ref="A1:AA1"/>
    <mergeCell ref="A2:AA2"/>
    <mergeCell ref="A3:AA3"/>
    <mergeCell ref="B5:AA5"/>
    <mergeCell ref="E6:I6"/>
    <mergeCell ref="K6:Q6"/>
    <mergeCell ref="S6:AA6"/>
  </mergeCells>
  <pageMargins left="0.39" right="0.39" top="0.39" bottom="0.39" header="0" footer="0"/>
  <pageSetup paperSize="9" scale="61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92D050"/>
    <pageSetUpPr fitToPage="1"/>
  </sheetPr>
  <dimension ref="A1:AL22"/>
  <sheetViews>
    <sheetView rightToLeft="1" view="pageBreakPreview" zoomScale="91" zoomScaleNormal="100" zoomScaleSheetLayoutView="91" workbookViewId="0">
      <selection activeCell="AJ14" sqref="AJ14"/>
    </sheetView>
  </sheetViews>
  <sheetFormatPr defaultRowHeight="12.75"/>
  <cols>
    <col min="1" max="1" width="5.140625" customWidth="1"/>
    <col min="2" max="2" width="28.5703125" customWidth="1"/>
    <col min="3" max="3" width="1.28515625" customWidth="1"/>
    <col min="4" max="4" width="16.85546875" customWidth="1"/>
    <col min="5" max="5" width="1.28515625" customWidth="1"/>
    <col min="6" max="6" width="24.7109375" customWidth="1"/>
    <col min="7" max="7" width="1.28515625" customWidth="1"/>
    <col min="8" max="8" width="13" customWidth="1"/>
    <col min="9" max="9" width="1.28515625" customWidth="1"/>
    <col min="10" max="10" width="13" customWidth="1"/>
    <col min="11" max="11" width="1.28515625" customWidth="1"/>
    <col min="12" max="12" width="11.7109375" customWidth="1"/>
    <col min="13" max="13" width="1.28515625" customWidth="1"/>
    <col min="14" max="14" width="13" customWidth="1"/>
    <col min="15" max="15" width="1.28515625" customWidth="1"/>
    <col min="16" max="16" width="13" customWidth="1"/>
    <col min="17" max="17" width="1.28515625" customWidth="1"/>
    <col min="18" max="18" width="18.140625" customWidth="1"/>
    <col min="19" max="19" width="1.28515625" customWidth="1"/>
    <col min="20" max="20" width="17.7109375" customWidth="1"/>
    <col min="21" max="21" width="1.28515625" customWidth="1"/>
    <col min="22" max="22" width="13" customWidth="1"/>
    <col min="23" max="23" width="1.28515625" customWidth="1"/>
    <col min="24" max="24" width="13" customWidth="1"/>
    <col min="25" max="25" width="1.28515625" customWidth="1"/>
    <col min="26" max="26" width="13" customWidth="1"/>
    <col min="27" max="27" width="1.28515625" customWidth="1"/>
    <col min="28" max="28" width="13" customWidth="1"/>
    <col min="29" max="29" width="1.28515625" customWidth="1"/>
    <col min="30" max="30" width="15.5703125" customWidth="1"/>
    <col min="31" max="31" width="1.28515625" customWidth="1"/>
    <col min="32" max="32" width="15.5703125" customWidth="1"/>
    <col min="33" max="33" width="1.28515625" customWidth="1"/>
    <col min="34" max="34" width="16.7109375" customWidth="1"/>
    <col min="35" max="35" width="1.28515625" customWidth="1"/>
    <col min="36" max="36" width="15.5703125" customWidth="1"/>
    <col min="37" max="37" width="1.28515625" customWidth="1"/>
    <col min="38" max="38" width="14.28515625" customWidth="1"/>
    <col min="39" max="39" width="0.28515625" customWidth="1"/>
  </cols>
  <sheetData>
    <row r="1" spans="1:38" s="1" customFormat="1" ht="29.1" customHeight="1">
      <c r="A1" s="69" t="s">
        <v>0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69"/>
      <c r="R1" s="69"/>
      <c r="S1" s="69"/>
      <c r="T1" s="69"/>
      <c r="U1" s="69"/>
      <c r="V1" s="69"/>
      <c r="W1" s="69"/>
      <c r="X1" s="69"/>
      <c r="Y1" s="69"/>
      <c r="Z1" s="69"/>
      <c r="AA1" s="69"/>
      <c r="AB1" s="69"/>
      <c r="AC1" s="69"/>
      <c r="AD1" s="69"/>
      <c r="AE1" s="69"/>
      <c r="AF1" s="69"/>
      <c r="AG1" s="69"/>
      <c r="AH1" s="69"/>
      <c r="AI1" s="69"/>
      <c r="AJ1" s="69"/>
      <c r="AK1" s="69"/>
      <c r="AL1" s="69"/>
    </row>
    <row r="2" spans="1:38" s="1" customFormat="1" ht="21.75" customHeight="1">
      <c r="A2" s="69" t="s">
        <v>1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  <c r="R2" s="69"/>
      <c r="S2" s="69"/>
      <c r="T2" s="69"/>
      <c r="U2" s="69"/>
      <c r="V2" s="69"/>
      <c r="W2" s="69"/>
      <c r="X2" s="69"/>
      <c r="Y2" s="69"/>
      <c r="Z2" s="69"/>
      <c r="AA2" s="69"/>
      <c r="AB2" s="69"/>
      <c r="AC2" s="69"/>
      <c r="AD2" s="69"/>
      <c r="AE2" s="69"/>
      <c r="AF2" s="69"/>
      <c r="AG2" s="69"/>
      <c r="AH2" s="69"/>
      <c r="AI2" s="69"/>
      <c r="AJ2" s="69"/>
      <c r="AK2" s="69"/>
      <c r="AL2" s="69"/>
    </row>
    <row r="3" spans="1:38" s="1" customFormat="1" ht="21.75" customHeight="1">
      <c r="A3" s="69" t="s">
        <v>131</v>
      </c>
      <c r="B3" s="69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69"/>
      <c r="R3" s="69"/>
      <c r="S3" s="69"/>
      <c r="T3" s="69"/>
      <c r="U3" s="69"/>
      <c r="V3" s="69"/>
      <c r="W3" s="69"/>
      <c r="X3" s="69"/>
      <c r="Y3" s="69"/>
      <c r="Z3" s="69"/>
      <c r="AA3" s="69"/>
      <c r="AB3" s="69"/>
      <c r="AC3" s="69"/>
      <c r="AD3" s="69"/>
      <c r="AE3" s="69"/>
      <c r="AF3" s="69"/>
      <c r="AG3" s="69"/>
      <c r="AH3" s="69"/>
      <c r="AI3" s="69"/>
      <c r="AJ3" s="69"/>
      <c r="AK3" s="69"/>
      <c r="AL3" s="69"/>
    </row>
    <row r="4" spans="1:38" s="1" customFormat="1" ht="14.45" customHeight="1"/>
    <row r="5" spans="1:38" s="1" customFormat="1" ht="14.45" customHeight="1">
      <c r="A5" s="2" t="s">
        <v>23</v>
      </c>
      <c r="B5" s="70" t="s">
        <v>24</v>
      </c>
      <c r="C5" s="70"/>
      <c r="D5" s="70"/>
      <c r="E5" s="70"/>
      <c r="F5" s="70"/>
      <c r="G5" s="70"/>
      <c r="H5" s="70"/>
      <c r="I5" s="70"/>
      <c r="J5" s="70"/>
      <c r="K5" s="70"/>
      <c r="L5" s="70"/>
      <c r="M5" s="70"/>
      <c r="N5" s="70"/>
      <c r="O5" s="70"/>
      <c r="P5" s="70"/>
      <c r="Q5" s="70"/>
      <c r="R5" s="70"/>
      <c r="S5" s="70"/>
      <c r="T5" s="70"/>
      <c r="U5" s="70"/>
      <c r="V5" s="70"/>
      <c r="W5" s="70"/>
      <c r="X5" s="70"/>
      <c r="Y5" s="70"/>
      <c r="Z5" s="70"/>
      <c r="AA5" s="70"/>
      <c r="AB5" s="70"/>
      <c r="AC5" s="70"/>
      <c r="AD5" s="70"/>
      <c r="AE5" s="70"/>
      <c r="AF5" s="70"/>
      <c r="AG5" s="70"/>
      <c r="AH5" s="70"/>
      <c r="AI5" s="70"/>
      <c r="AJ5" s="70"/>
      <c r="AK5" s="70"/>
      <c r="AL5" s="70"/>
    </row>
    <row r="6" spans="1:38" s="1" customFormat="1" ht="14.45" customHeight="1">
      <c r="A6" s="71" t="s">
        <v>25</v>
      </c>
      <c r="B6" s="71"/>
      <c r="C6" s="71"/>
      <c r="D6" s="71"/>
      <c r="E6" s="71"/>
      <c r="F6" s="71"/>
      <c r="G6" s="71"/>
      <c r="H6" s="71"/>
      <c r="I6" s="71"/>
      <c r="J6" s="71"/>
      <c r="K6" s="71"/>
      <c r="L6" s="71"/>
      <c r="M6" s="71"/>
      <c r="N6" s="71"/>
      <c r="O6" s="71"/>
      <c r="P6" s="71" t="s">
        <v>3</v>
      </c>
      <c r="Q6" s="71"/>
      <c r="R6" s="71"/>
      <c r="S6" s="71"/>
      <c r="T6" s="71"/>
      <c r="V6" s="71" t="s">
        <v>2</v>
      </c>
      <c r="W6" s="71"/>
      <c r="X6" s="71"/>
      <c r="Y6" s="71"/>
      <c r="Z6" s="71"/>
      <c r="AA6" s="71"/>
      <c r="AB6" s="71"/>
      <c r="AD6" s="71" t="s">
        <v>130</v>
      </c>
      <c r="AE6" s="71"/>
      <c r="AF6" s="71"/>
      <c r="AG6" s="71"/>
      <c r="AH6" s="71"/>
      <c r="AI6" s="71"/>
      <c r="AJ6" s="71"/>
      <c r="AK6" s="71"/>
      <c r="AL6" s="71"/>
    </row>
    <row r="7" spans="1:38" s="1" customFormat="1" ht="14.45" customHeight="1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V7" s="72" t="s">
        <v>4</v>
      </c>
      <c r="W7" s="72"/>
      <c r="X7" s="72"/>
      <c r="Y7" s="4"/>
      <c r="Z7" s="72" t="s">
        <v>5</v>
      </c>
      <c r="AA7" s="72"/>
      <c r="AB7" s="72"/>
      <c r="AD7" s="4"/>
      <c r="AE7" s="4"/>
      <c r="AF7" s="4"/>
      <c r="AG7" s="4"/>
      <c r="AH7" s="4"/>
      <c r="AI7" s="4"/>
      <c r="AJ7" s="4"/>
      <c r="AK7" s="4"/>
      <c r="AL7" s="4"/>
    </row>
    <row r="8" spans="1:38" s="1" customFormat="1" ht="14.45" customHeight="1">
      <c r="A8" s="71" t="s">
        <v>26</v>
      </c>
      <c r="B8" s="71"/>
      <c r="D8" s="3" t="s">
        <v>27</v>
      </c>
      <c r="F8" s="3" t="s">
        <v>28</v>
      </c>
      <c r="H8" s="3" t="s">
        <v>29</v>
      </c>
      <c r="J8" s="3" t="s">
        <v>30</v>
      </c>
      <c r="L8" s="3" t="s">
        <v>31</v>
      </c>
      <c r="N8" s="3" t="s">
        <v>12</v>
      </c>
      <c r="P8" s="3" t="s">
        <v>6</v>
      </c>
      <c r="R8" s="3" t="s">
        <v>7</v>
      </c>
      <c r="T8" s="3" t="s">
        <v>8</v>
      </c>
      <c r="V8" s="5" t="s">
        <v>6</v>
      </c>
      <c r="W8" s="4"/>
      <c r="X8" s="5" t="s">
        <v>7</v>
      </c>
      <c r="Z8" s="5" t="s">
        <v>6</v>
      </c>
      <c r="AA8" s="4"/>
      <c r="AB8" s="5" t="s">
        <v>9</v>
      </c>
      <c r="AD8" s="3" t="s">
        <v>6</v>
      </c>
      <c r="AF8" s="3" t="s">
        <v>10</v>
      </c>
      <c r="AH8" s="3" t="s">
        <v>7</v>
      </c>
      <c r="AJ8" s="3" t="s">
        <v>8</v>
      </c>
      <c r="AL8" s="3" t="s">
        <v>11</v>
      </c>
    </row>
    <row r="9" spans="1:38" s="1" customFormat="1" ht="21.75" customHeight="1">
      <c r="A9" s="73" t="s">
        <v>32</v>
      </c>
      <c r="B9" s="73"/>
      <c r="D9" s="6" t="s">
        <v>33</v>
      </c>
      <c r="F9" s="6" t="s">
        <v>33</v>
      </c>
      <c r="H9" s="6" t="s">
        <v>34</v>
      </c>
      <c r="J9" s="6" t="s">
        <v>35</v>
      </c>
      <c r="L9" s="8">
        <v>18.5</v>
      </c>
      <c r="N9" s="8">
        <v>18.5</v>
      </c>
      <c r="P9" s="7">
        <v>435000</v>
      </c>
      <c r="R9" s="7">
        <v>435020000000</v>
      </c>
      <c r="T9" s="7">
        <v>418762434849</v>
      </c>
      <c r="V9" s="7">
        <v>0</v>
      </c>
      <c r="X9" s="7">
        <v>0</v>
      </c>
      <c r="Z9" s="7">
        <v>0</v>
      </c>
      <c r="AB9" s="7">
        <v>0</v>
      </c>
      <c r="AD9" s="7">
        <v>435000</v>
      </c>
      <c r="AF9" s="7">
        <v>966480</v>
      </c>
      <c r="AH9" s="7">
        <v>435020000000</v>
      </c>
      <c r="AJ9" s="7">
        <v>420342625187</v>
      </c>
      <c r="AL9" s="14">
        <f>AJ9/1300666836204</f>
        <v>0.32317470814722332</v>
      </c>
    </row>
    <row r="10" spans="1:38" s="1" customFormat="1" ht="21.75" customHeight="1">
      <c r="A10" s="79" t="s">
        <v>36</v>
      </c>
      <c r="B10" s="79"/>
      <c r="D10" s="19" t="s">
        <v>33</v>
      </c>
      <c r="F10" s="19" t="s">
        <v>33</v>
      </c>
      <c r="H10" s="19" t="s">
        <v>37</v>
      </c>
      <c r="J10" s="19" t="s">
        <v>38</v>
      </c>
      <c r="L10" s="20">
        <v>0</v>
      </c>
      <c r="N10" s="20">
        <v>0</v>
      </c>
      <c r="P10" s="21">
        <v>59220</v>
      </c>
      <c r="R10" s="21">
        <v>36117276812</v>
      </c>
      <c r="T10" s="21">
        <v>39314952873</v>
      </c>
      <c r="V10" s="21">
        <v>0</v>
      </c>
      <c r="X10" s="21">
        <v>0</v>
      </c>
      <c r="Z10" s="21">
        <v>0</v>
      </c>
      <c r="AB10" s="21">
        <v>0</v>
      </c>
      <c r="AD10" s="21">
        <v>59220</v>
      </c>
      <c r="AF10" s="21">
        <v>673770</v>
      </c>
      <c r="AH10" s="21">
        <v>36117276812</v>
      </c>
      <c r="AJ10" s="21">
        <v>39893427405</v>
      </c>
      <c r="AL10" s="30">
        <f>AJ10/1300666836204</f>
        <v>3.0671518865991145E-2</v>
      </c>
    </row>
    <row r="11" spans="1:38" s="1" customFormat="1" ht="21.75" customHeight="1">
      <c r="A11" s="79" t="s">
        <v>39</v>
      </c>
      <c r="B11" s="79"/>
      <c r="D11" s="19" t="s">
        <v>33</v>
      </c>
      <c r="F11" s="19" t="s">
        <v>33</v>
      </c>
      <c r="H11" s="19" t="s">
        <v>37</v>
      </c>
      <c r="J11" s="19" t="s">
        <v>40</v>
      </c>
      <c r="L11" s="20">
        <v>0</v>
      </c>
      <c r="N11" s="20">
        <v>0</v>
      </c>
      <c r="P11" s="21">
        <v>103173</v>
      </c>
      <c r="R11" s="21">
        <v>60361965282</v>
      </c>
      <c r="T11" s="21">
        <v>65347217439</v>
      </c>
      <c r="V11" s="21">
        <v>0</v>
      </c>
      <c r="X11" s="21">
        <v>0</v>
      </c>
      <c r="Z11" s="21">
        <v>0</v>
      </c>
      <c r="AB11" s="21">
        <v>0</v>
      </c>
      <c r="AD11" s="21">
        <v>103173</v>
      </c>
      <c r="AF11" s="21">
        <v>645490</v>
      </c>
      <c r="AH11" s="21">
        <v>60361965282</v>
      </c>
      <c r="AJ11" s="21">
        <v>66585069038</v>
      </c>
      <c r="AL11" s="30">
        <f t="shared" ref="AL11:AL18" si="0">AJ11/1300666836204</f>
        <v>5.1193024366123399E-2</v>
      </c>
    </row>
    <row r="12" spans="1:38" s="1" customFormat="1" ht="21.75" customHeight="1">
      <c r="A12" s="79" t="s">
        <v>41</v>
      </c>
      <c r="B12" s="79"/>
      <c r="D12" s="19" t="s">
        <v>33</v>
      </c>
      <c r="F12" s="19" t="s">
        <v>33</v>
      </c>
      <c r="H12" s="19" t="s">
        <v>37</v>
      </c>
      <c r="J12" s="19" t="s">
        <v>42</v>
      </c>
      <c r="L12" s="20">
        <v>0</v>
      </c>
      <c r="N12" s="20">
        <v>0</v>
      </c>
      <c r="P12" s="21">
        <v>75533</v>
      </c>
      <c r="R12" s="21">
        <v>43222486520</v>
      </c>
      <c r="T12" s="21">
        <v>46678485290</v>
      </c>
      <c r="V12" s="21">
        <v>0</v>
      </c>
      <c r="X12" s="21">
        <v>0</v>
      </c>
      <c r="Z12" s="21">
        <v>0</v>
      </c>
      <c r="AB12" s="21">
        <v>0</v>
      </c>
      <c r="AD12" s="21">
        <v>75533</v>
      </c>
      <c r="AF12" s="21">
        <v>624990</v>
      </c>
      <c r="AH12" s="21">
        <v>43222486520</v>
      </c>
      <c r="AJ12" s="21">
        <v>47198813334</v>
      </c>
      <c r="AL12" s="30">
        <f t="shared" si="0"/>
        <v>3.6288165439621628E-2</v>
      </c>
    </row>
    <row r="13" spans="1:38" s="1" customFormat="1" ht="21.75" customHeight="1">
      <c r="A13" s="79" t="s">
        <v>43</v>
      </c>
      <c r="B13" s="79"/>
      <c r="D13" s="19" t="s">
        <v>33</v>
      </c>
      <c r="F13" s="19" t="s">
        <v>33</v>
      </c>
      <c r="H13" s="19" t="s">
        <v>44</v>
      </c>
      <c r="J13" s="19" t="s">
        <v>45</v>
      </c>
      <c r="L13" s="20">
        <v>0</v>
      </c>
      <c r="N13" s="20">
        <v>0</v>
      </c>
      <c r="P13" s="21">
        <v>59775</v>
      </c>
      <c r="R13" s="21">
        <v>50267647354</v>
      </c>
      <c r="T13" s="21">
        <v>55879495005</v>
      </c>
      <c r="V13" s="21">
        <v>0</v>
      </c>
      <c r="X13" s="21">
        <v>0</v>
      </c>
      <c r="Z13" s="21">
        <v>0</v>
      </c>
      <c r="AB13" s="21">
        <v>0</v>
      </c>
      <c r="AD13" s="21">
        <v>59775</v>
      </c>
      <c r="AF13" s="21">
        <v>951140</v>
      </c>
      <c r="AH13" s="21">
        <v>50267647354</v>
      </c>
      <c r="AJ13" s="21">
        <v>56844088641</v>
      </c>
      <c r="AL13" s="30">
        <f t="shared" si="0"/>
        <v>4.3703804124736234E-2</v>
      </c>
    </row>
    <row r="14" spans="1:38" s="1" customFormat="1" ht="21.75" customHeight="1">
      <c r="A14" s="79" t="s">
        <v>46</v>
      </c>
      <c r="B14" s="79"/>
      <c r="D14" s="19" t="s">
        <v>33</v>
      </c>
      <c r="F14" s="19" t="s">
        <v>33</v>
      </c>
      <c r="H14" s="19" t="s">
        <v>47</v>
      </c>
      <c r="J14" s="19" t="s">
        <v>48</v>
      </c>
      <c r="L14" s="20">
        <v>0</v>
      </c>
      <c r="N14" s="20">
        <v>0</v>
      </c>
      <c r="P14" s="21">
        <v>28908</v>
      </c>
      <c r="R14" s="21">
        <v>22399839759</v>
      </c>
      <c r="T14" s="21">
        <v>24711860163</v>
      </c>
      <c r="V14" s="21">
        <v>0</v>
      </c>
      <c r="X14" s="21">
        <v>0</v>
      </c>
      <c r="Z14" s="21">
        <v>0</v>
      </c>
      <c r="AB14" s="21">
        <v>0</v>
      </c>
      <c r="AD14" s="21">
        <v>28908</v>
      </c>
      <c r="AF14" s="21">
        <v>873000</v>
      </c>
      <c r="AH14" s="21">
        <v>22399839759</v>
      </c>
      <c r="AJ14" s="21">
        <v>25232109851</v>
      </c>
      <c r="AL14" s="30">
        <f t="shared" si="0"/>
        <v>1.939936434809085E-2</v>
      </c>
    </row>
    <row r="15" spans="1:38" s="1" customFormat="1" ht="21.75" customHeight="1">
      <c r="A15" s="79" t="s">
        <v>49</v>
      </c>
      <c r="B15" s="79"/>
      <c r="D15" s="19" t="s">
        <v>33</v>
      </c>
      <c r="F15" s="19" t="s">
        <v>33</v>
      </c>
      <c r="H15" s="19" t="s">
        <v>47</v>
      </c>
      <c r="J15" s="19" t="s">
        <v>50</v>
      </c>
      <c r="L15" s="20">
        <v>0</v>
      </c>
      <c r="N15" s="20">
        <v>0</v>
      </c>
      <c r="P15" s="21">
        <v>66921</v>
      </c>
      <c r="R15" s="21">
        <v>48336531456</v>
      </c>
      <c r="T15" s="21">
        <v>53240726488</v>
      </c>
      <c r="V15" s="21">
        <v>0</v>
      </c>
      <c r="X15" s="21">
        <v>0</v>
      </c>
      <c r="Z15" s="21">
        <v>0</v>
      </c>
      <c r="AB15" s="21">
        <v>0</v>
      </c>
      <c r="AD15" s="21">
        <v>66921</v>
      </c>
      <c r="AF15" s="21">
        <v>816800</v>
      </c>
      <c r="AH15" s="21">
        <v>48336531456</v>
      </c>
      <c r="AJ15" s="21">
        <v>54651165480</v>
      </c>
      <c r="AL15" s="30">
        <f t="shared" si="0"/>
        <v>4.2017804989554118E-2</v>
      </c>
    </row>
    <row r="16" spans="1:38" s="1" customFormat="1" ht="21.75" customHeight="1">
      <c r="A16" s="79" t="s">
        <v>51</v>
      </c>
      <c r="B16" s="79"/>
      <c r="D16" s="19" t="s">
        <v>33</v>
      </c>
      <c r="F16" s="19" t="s">
        <v>33</v>
      </c>
      <c r="H16" s="19" t="s">
        <v>52</v>
      </c>
      <c r="J16" s="19" t="s">
        <v>53</v>
      </c>
      <c r="L16" s="20">
        <v>0</v>
      </c>
      <c r="N16" s="20">
        <v>0</v>
      </c>
      <c r="P16" s="21">
        <v>33895</v>
      </c>
      <c r="R16" s="21">
        <v>22753092435</v>
      </c>
      <c r="T16" s="21">
        <v>24722259728</v>
      </c>
      <c r="V16" s="21">
        <v>0</v>
      </c>
      <c r="X16" s="21">
        <v>0</v>
      </c>
      <c r="Z16" s="21">
        <v>0</v>
      </c>
      <c r="AB16" s="21">
        <v>0</v>
      </c>
      <c r="AD16" s="21">
        <v>33895</v>
      </c>
      <c r="AF16" s="21">
        <v>744930</v>
      </c>
      <c r="AH16" s="21">
        <v>22753092435</v>
      </c>
      <c r="AJ16" s="21">
        <v>25244825895</v>
      </c>
      <c r="AL16" s="30">
        <f t="shared" si="0"/>
        <v>1.9409140905504364E-2</v>
      </c>
    </row>
    <row r="17" spans="1:38" s="1" customFormat="1" ht="21.75" customHeight="1">
      <c r="A17" s="79" t="s">
        <v>54</v>
      </c>
      <c r="B17" s="79"/>
      <c r="D17" s="19" t="s">
        <v>33</v>
      </c>
      <c r="F17" s="19" t="s">
        <v>33</v>
      </c>
      <c r="H17" s="19" t="s">
        <v>52</v>
      </c>
      <c r="J17" s="19" t="s">
        <v>55</v>
      </c>
      <c r="L17" s="20">
        <v>0</v>
      </c>
      <c r="N17" s="20">
        <v>0</v>
      </c>
      <c r="P17" s="21">
        <v>61646</v>
      </c>
      <c r="R17" s="21">
        <v>35828582906</v>
      </c>
      <c r="T17" s="21">
        <v>38799123384</v>
      </c>
      <c r="V17" s="21">
        <v>0</v>
      </c>
      <c r="X17" s="21">
        <v>0</v>
      </c>
      <c r="Z17" s="21">
        <v>0</v>
      </c>
      <c r="AB17" s="21">
        <v>0</v>
      </c>
      <c r="AD17" s="21">
        <v>61646</v>
      </c>
      <c r="AF17" s="21">
        <v>637000</v>
      </c>
      <c r="AH17" s="21">
        <v>35828582906</v>
      </c>
      <c r="AJ17" s="21">
        <v>39261384584</v>
      </c>
      <c r="AL17" s="30">
        <f t="shared" si="0"/>
        <v>3.0185581342709149E-2</v>
      </c>
    </row>
    <row r="18" spans="1:38" s="1" customFormat="1" ht="21.75" customHeight="1">
      <c r="A18" s="75" t="s">
        <v>56</v>
      </c>
      <c r="B18" s="75"/>
      <c r="D18" s="9" t="s">
        <v>33</v>
      </c>
      <c r="F18" s="9" t="s">
        <v>33</v>
      </c>
      <c r="H18" s="9" t="s">
        <v>57</v>
      </c>
      <c r="J18" s="9" t="s">
        <v>58</v>
      </c>
      <c r="L18" s="11">
        <v>0</v>
      </c>
      <c r="N18" s="11">
        <v>0</v>
      </c>
      <c r="P18" s="10">
        <v>9095</v>
      </c>
      <c r="R18" s="10">
        <v>6880337078</v>
      </c>
      <c r="T18" s="10">
        <v>7552119380</v>
      </c>
      <c r="V18" s="10">
        <v>0</v>
      </c>
      <c r="X18" s="10">
        <v>0</v>
      </c>
      <c r="Z18" s="10">
        <v>0</v>
      </c>
      <c r="AB18" s="10">
        <v>0</v>
      </c>
      <c r="AD18" s="10">
        <v>9095</v>
      </c>
      <c r="AF18" s="10">
        <v>850000</v>
      </c>
      <c r="AH18" s="10">
        <v>6880337078</v>
      </c>
      <c r="AJ18" s="10">
        <v>7729348801</v>
      </c>
      <c r="AL18" s="30">
        <f t="shared" si="0"/>
        <v>5.9426046592824088E-3</v>
      </c>
    </row>
    <row r="19" spans="1:38" s="1" customFormat="1" ht="21.75" customHeight="1" thickBot="1">
      <c r="A19" s="77" t="s">
        <v>22</v>
      </c>
      <c r="B19" s="77"/>
      <c r="D19" s="13"/>
      <c r="F19" s="13"/>
      <c r="H19" s="13"/>
      <c r="J19" s="13"/>
      <c r="L19" s="13"/>
      <c r="N19" s="13"/>
      <c r="P19" s="13">
        <f>SUM(P9:P18)</f>
        <v>933166</v>
      </c>
      <c r="R19" s="13">
        <f>SUM(R9:R18)</f>
        <v>761187759602</v>
      </c>
      <c r="T19" s="13">
        <f>SUM(T9:T18)</f>
        <v>775008674599</v>
      </c>
      <c r="V19" s="13">
        <v>0</v>
      </c>
      <c r="X19" s="13">
        <v>0</v>
      </c>
      <c r="Z19" s="13">
        <v>0</v>
      </c>
      <c r="AB19" s="13">
        <v>0</v>
      </c>
      <c r="AD19" s="13">
        <f>SUM(AD9:AD18)</f>
        <v>933166</v>
      </c>
      <c r="AF19" s="13"/>
      <c r="AH19" s="13">
        <f>SUM(AH9:AH18)</f>
        <v>761187759602</v>
      </c>
      <c r="AJ19" s="13">
        <f>SUM(AJ9:AJ18)</f>
        <v>782982858216</v>
      </c>
      <c r="AL19" s="16">
        <f>SUM(AL9:AL18)</f>
        <v>0.60198571718883653</v>
      </c>
    </row>
    <row r="20" spans="1:38" ht="13.5" thickTop="1">
      <c r="R20" s="17"/>
      <c r="T20" s="18"/>
      <c r="AJ20" s="17"/>
    </row>
    <row r="21" spans="1:38">
      <c r="AJ21" s="17"/>
    </row>
    <row r="22" spans="1:38">
      <c r="R22" s="17"/>
    </row>
  </sheetData>
  <mergeCells count="22">
    <mergeCell ref="A16:B16"/>
    <mergeCell ref="A17:B17"/>
    <mergeCell ref="A18:B18"/>
    <mergeCell ref="A19:B19"/>
    <mergeCell ref="A11:B11"/>
    <mergeCell ref="A12:B12"/>
    <mergeCell ref="A13:B13"/>
    <mergeCell ref="A14:B14"/>
    <mergeCell ref="A15:B15"/>
    <mergeCell ref="V7:X7"/>
    <mergeCell ref="Z7:AB7"/>
    <mergeCell ref="A8:B8"/>
    <mergeCell ref="A9:B9"/>
    <mergeCell ref="A10:B10"/>
    <mergeCell ref="A1:AL1"/>
    <mergeCell ref="A2:AL2"/>
    <mergeCell ref="A3:AL3"/>
    <mergeCell ref="B5:AL5"/>
    <mergeCell ref="A6:O6"/>
    <mergeCell ref="P6:T6"/>
    <mergeCell ref="V6:AB6"/>
    <mergeCell ref="AD6:AL6"/>
  </mergeCells>
  <pageMargins left="0.39" right="0.39" top="0.39" bottom="0.39" header="0" footer="0"/>
  <pageSetup paperSize="9" scale="43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92D050"/>
    <pageSetUpPr fitToPage="1"/>
  </sheetPr>
  <dimension ref="A1:M10"/>
  <sheetViews>
    <sheetView rightToLeft="1" view="pageBreakPreview" zoomScale="93" zoomScaleNormal="100" zoomScaleSheetLayoutView="93" workbookViewId="0">
      <selection activeCell="K16" sqref="K16"/>
    </sheetView>
  </sheetViews>
  <sheetFormatPr defaultRowHeight="12.75"/>
  <cols>
    <col min="1" max="1" width="29.85546875" style="1" customWidth="1"/>
    <col min="2" max="2" width="1.28515625" style="1" customWidth="1"/>
    <col min="3" max="3" width="15.5703125" style="1" customWidth="1"/>
    <col min="4" max="4" width="1.28515625" style="1" customWidth="1"/>
    <col min="5" max="5" width="15.5703125" style="1" customWidth="1"/>
    <col min="6" max="6" width="1.28515625" style="1" customWidth="1"/>
    <col min="7" max="7" width="13" style="1" customWidth="1"/>
    <col min="8" max="8" width="1.28515625" style="1" customWidth="1"/>
    <col min="9" max="9" width="13" style="1" customWidth="1"/>
    <col min="10" max="10" width="1.28515625" style="1" customWidth="1"/>
    <col min="11" max="11" width="23.42578125" style="1" customWidth="1"/>
    <col min="12" max="12" width="1.28515625" style="1" customWidth="1"/>
    <col min="13" max="13" width="33.7109375" style="1" customWidth="1"/>
    <col min="14" max="14" width="0.28515625" customWidth="1"/>
  </cols>
  <sheetData>
    <row r="1" spans="1:13" ht="29.1" customHeight="1">
      <c r="A1" s="69" t="s">
        <v>0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</row>
    <row r="2" spans="1:13" ht="21.75" customHeight="1">
      <c r="A2" s="69" t="s">
        <v>1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</row>
    <row r="3" spans="1:13" ht="21.75" customHeight="1">
      <c r="A3" s="69" t="s">
        <v>131</v>
      </c>
      <c r="B3" s="69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</row>
    <row r="4" spans="1:13" ht="14.45" customHeight="1">
      <c r="A4" s="70" t="s">
        <v>59</v>
      </c>
      <c r="B4" s="70"/>
      <c r="C4" s="70"/>
      <c r="D4" s="70"/>
      <c r="E4" s="70"/>
      <c r="F4" s="70"/>
      <c r="G4" s="70"/>
      <c r="H4" s="70"/>
      <c r="I4" s="70"/>
      <c r="J4" s="70"/>
      <c r="K4" s="70"/>
      <c r="L4" s="70"/>
      <c r="M4" s="70"/>
    </row>
    <row r="5" spans="1:13" ht="14.45" customHeight="1">
      <c r="A5" s="70" t="s">
        <v>60</v>
      </c>
      <c r="B5" s="70"/>
      <c r="C5" s="70"/>
      <c r="D5" s="70"/>
      <c r="E5" s="70"/>
      <c r="F5" s="70"/>
      <c r="G5" s="70"/>
      <c r="H5" s="70"/>
      <c r="I5" s="70"/>
      <c r="J5" s="70"/>
      <c r="K5" s="70"/>
      <c r="L5" s="70"/>
      <c r="M5" s="70"/>
    </row>
    <row r="6" spans="1:13" ht="14.45" customHeight="1"/>
    <row r="7" spans="1:13" ht="14.45" customHeight="1">
      <c r="C7" s="71" t="s">
        <v>130</v>
      </c>
      <c r="D7" s="71"/>
      <c r="E7" s="71"/>
      <c r="F7" s="71"/>
      <c r="G7" s="71"/>
      <c r="H7" s="71"/>
      <c r="I7" s="71"/>
      <c r="J7" s="71"/>
      <c r="K7" s="71"/>
      <c r="L7" s="71"/>
      <c r="M7" s="71"/>
    </row>
    <row r="8" spans="1:13" ht="14.45" customHeight="1">
      <c r="A8" s="3" t="s">
        <v>61</v>
      </c>
      <c r="C8" s="5" t="s">
        <v>6</v>
      </c>
      <c r="D8" s="4"/>
      <c r="E8" s="5" t="s">
        <v>62</v>
      </c>
      <c r="F8" s="4"/>
      <c r="G8" s="5" t="s">
        <v>63</v>
      </c>
      <c r="H8" s="4"/>
      <c r="I8" s="5" t="s">
        <v>64</v>
      </c>
      <c r="J8" s="4"/>
      <c r="K8" s="5" t="s">
        <v>65</v>
      </c>
      <c r="L8" s="4"/>
      <c r="M8" s="5" t="s">
        <v>66</v>
      </c>
    </row>
    <row r="9" spans="1:13" ht="21.75" customHeight="1">
      <c r="A9" s="22" t="s">
        <v>32</v>
      </c>
      <c r="C9" s="27">
        <v>435000</v>
      </c>
      <c r="D9" s="28"/>
      <c r="E9" s="27">
        <v>1000000</v>
      </c>
      <c r="F9" s="28"/>
      <c r="G9" s="27">
        <v>966480.06</v>
      </c>
      <c r="H9" s="28"/>
      <c r="I9" s="24" t="s">
        <v>132</v>
      </c>
      <c r="J9" s="28"/>
      <c r="K9" s="27">
        <v>420342625187</v>
      </c>
      <c r="L9" s="28"/>
      <c r="M9" s="23" t="s">
        <v>67</v>
      </c>
    </row>
    <row r="10" spans="1:13" ht="21.75" customHeight="1">
      <c r="A10" s="12" t="s">
        <v>22</v>
      </c>
      <c r="C10" s="29">
        <f>SUM(C9)</f>
        <v>435000</v>
      </c>
      <c r="D10" s="28"/>
      <c r="E10" s="29"/>
      <c r="F10" s="28"/>
      <c r="G10" s="29"/>
      <c r="H10" s="28"/>
      <c r="I10" s="29"/>
      <c r="J10" s="28"/>
      <c r="K10" s="29">
        <f>SUM(K9)</f>
        <v>420342625187</v>
      </c>
      <c r="L10" s="28"/>
      <c r="M10" s="29"/>
    </row>
  </sheetData>
  <mergeCells count="6">
    <mergeCell ref="C7:M7"/>
    <mergeCell ref="A1:M1"/>
    <mergeCell ref="A2:M2"/>
    <mergeCell ref="A3:M3"/>
    <mergeCell ref="A4:M4"/>
    <mergeCell ref="A5:M5"/>
  </mergeCells>
  <pageMargins left="0.39" right="0.39" top="0.39" bottom="0.39" header="0" footer="0"/>
  <pageSetup paperSize="9" scale="93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92D050"/>
    <pageSetUpPr fitToPage="1"/>
  </sheetPr>
  <dimension ref="A1:L16"/>
  <sheetViews>
    <sheetView rightToLeft="1" view="pageBreakPreview" zoomScaleNormal="100" zoomScaleSheetLayoutView="100" workbookViewId="0">
      <selection activeCell="A9" sqref="A9:B9"/>
    </sheetView>
  </sheetViews>
  <sheetFormatPr defaultRowHeight="12.75"/>
  <cols>
    <col min="1" max="1" width="5.140625" style="1" customWidth="1"/>
    <col min="2" max="2" width="43.5703125" style="1" customWidth="1"/>
    <col min="3" max="3" width="1.28515625" style="1" customWidth="1"/>
    <col min="4" max="4" width="17.42578125" style="1" customWidth="1"/>
    <col min="5" max="5" width="1.28515625" style="1" customWidth="1"/>
    <col min="6" max="6" width="15.42578125" style="1" customWidth="1"/>
    <col min="7" max="7" width="1.28515625" style="1" customWidth="1"/>
    <col min="8" max="8" width="15.28515625" style="1" customWidth="1"/>
    <col min="9" max="9" width="1.28515625" style="1" customWidth="1"/>
    <col min="10" max="10" width="18.85546875" style="1" customWidth="1"/>
    <col min="11" max="11" width="1.28515625" style="1" customWidth="1"/>
    <col min="12" max="12" width="19.42578125" style="1" customWidth="1"/>
    <col min="13" max="13" width="0.28515625" customWidth="1"/>
  </cols>
  <sheetData>
    <row r="1" spans="1:12" ht="29.1" customHeight="1">
      <c r="A1" s="69" t="s">
        <v>0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</row>
    <row r="2" spans="1:12" ht="21.75" customHeight="1">
      <c r="A2" s="69" t="s">
        <v>1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</row>
    <row r="3" spans="1:12" ht="21.75" customHeight="1">
      <c r="A3" s="69" t="s">
        <v>131</v>
      </c>
      <c r="B3" s="69"/>
      <c r="C3" s="69"/>
      <c r="D3" s="69"/>
      <c r="E3" s="69"/>
      <c r="F3" s="69"/>
      <c r="G3" s="69"/>
      <c r="H3" s="69"/>
      <c r="I3" s="69"/>
      <c r="J3" s="69"/>
      <c r="K3" s="69"/>
      <c r="L3" s="69"/>
    </row>
    <row r="4" spans="1:12" ht="14.45" customHeight="1"/>
    <row r="5" spans="1:12" ht="14.45" customHeight="1">
      <c r="A5" s="2" t="s">
        <v>68</v>
      </c>
      <c r="B5" s="70" t="s">
        <v>69</v>
      </c>
      <c r="C5" s="70"/>
      <c r="D5" s="70"/>
      <c r="E5" s="70"/>
      <c r="F5" s="70"/>
      <c r="G5" s="70"/>
      <c r="H5" s="70"/>
      <c r="I5" s="70"/>
      <c r="J5" s="70"/>
      <c r="K5" s="70"/>
      <c r="L5" s="70"/>
    </row>
    <row r="6" spans="1:12" ht="14.45" customHeight="1">
      <c r="D6" s="3" t="s">
        <v>3</v>
      </c>
      <c r="F6" s="71" t="s">
        <v>2</v>
      </c>
      <c r="G6" s="71"/>
      <c r="H6" s="71"/>
      <c r="J6" s="3" t="s">
        <v>130</v>
      </c>
    </row>
    <row r="7" spans="1:12" ht="14.45" customHeight="1">
      <c r="D7" s="4"/>
      <c r="F7" s="4"/>
      <c r="G7" s="4"/>
      <c r="H7" s="4"/>
      <c r="J7" s="4"/>
    </row>
    <row r="8" spans="1:12" ht="14.45" customHeight="1">
      <c r="A8" s="71" t="s">
        <v>70</v>
      </c>
      <c r="B8" s="71"/>
      <c r="D8" s="3" t="s">
        <v>71</v>
      </c>
      <c r="F8" s="3" t="s">
        <v>72</v>
      </c>
      <c r="H8" s="3" t="s">
        <v>73</v>
      </c>
      <c r="J8" s="3" t="s">
        <v>71</v>
      </c>
      <c r="L8" s="3" t="s">
        <v>11</v>
      </c>
    </row>
    <row r="9" spans="1:12" ht="21.75" customHeight="1">
      <c r="A9" s="73" t="s">
        <v>144</v>
      </c>
      <c r="B9" s="73"/>
      <c r="D9" s="7">
        <v>1852972</v>
      </c>
      <c r="F9" s="7">
        <v>0</v>
      </c>
      <c r="H9" s="7">
        <v>704000</v>
      </c>
      <c r="J9" s="7">
        <v>1148972</v>
      </c>
      <c r="L9" s="14">
        <f>J9/1300666836204</f>
        <v>8.8337148916111234E-7</v>
      </c>
    </row>
    <row r="10" spans="1:12" ht="21.75" customHeight="1">
      <c r="A10" s="79" t="s">
        <v>134</v>
      </c>
      <c r="B10" s="79"/>
      <c r="D10" s="21">
        <v>80707439</v>
      </c>
      <c r="F10" s="21">
        <v>500467270</v>
      </c>
      <c r="H10" s="21">
        <v>0</v>
      </c>
      <c r="J10" s="21">
        <v>581174709</v>
      </c>
      <c r="L10" s="30">
        <f>J10/1300666836204</f>
        <v>4.4682826748789883E-4</v>
      </c>
    </row>
    <row r="11" spans="1:12" ht="21.75" customHeight="1">
      <c r="A11" s="79" t="s">
        <v>143</v>
      </c>
      <c r="B11" s="79"/>
      <c r="D11" s="21">
        <v>140095885743</v>
      </c>
      <c r="F11" s="21">
        <v>3567378079</v>
      </c>
      <c r="H11" s="21">
        <v>900705003</v>
      </c>
      <c r="J11" s="21">
        <v>142762558819</v>
      </c>
      <c r="L11" s="30">
        <f t="shared" ref="L11:L13" si="0">J11/1300666836204</f>
        <v>0.10976105090497498</v>
      </c>
    </row>
    <row r="12" spans="1:12" ht="21.75" customHeight="1">
      <c r="A12" s="79" t="s">
        <v>142</v>
      </c>
      <c r="B12" s="79"/>
      <c r="D12" s="21">
        <v>130033347975</v>
      </c>
      <c r="F12" s="21">
        <v>3312419010</v>
      </c>
      <c r="H12" s="21">
        <v>0</v>
      </c>
      <c r="J12" s="21">
        <v>133345766985</v>
      </c>
      <c r="L12" s="30">
        <f t="shared" si="0"/>
        <v>0.10252107862930526</v>
      </c>
    </row>
    <row r="13" spans="1:12" ht="21.75" customHeight="1">
      <c r="A13" s="79" t="s">
        <v>141</v>
      </c>
      <c r="B13" s="79"/>
      <c r="D13" s="21">
        <v>137167947547</v>
      </c>
      <c r="F13" s="21">
        <v>3491086774</v>
      </c>
      <c r="H13" s="21">
        <v>0</v>
      </c>
      <c r="J13" s="21">
        <v>140659034321</v>
      </c>
      <c r="L13" s="30">
        <f t="shared" si="0"/>
        <v>0.10814378471547241</v>
      </c>
    </row>
    <row r="14" spans="1:12" ht="21.75" customHeight="1" thickBot="1">
      <c r="A14" s="77" t="s">
        <v>22</v>
      </c>
      <c r="B14" s="77"/>
      <c r="D14" s="13">
        <f>SUM(D9:D13)</f>
        <v>407379741676</v>
      </c>
      <c r="F14" s="13">
        <f>SUM(F9:F13)</f>
        <v>10871351133</v>
      </c>
      <c r="H14" s="13">
        <f>SUM(H9:H13)</f>
        <v>901409003</v>
      </c>
      <c r="J14" s="13">
        <f>SUM(J9:J13)</f>
        <v>417349683806</v>
      </c>
      <c r="L14" s="16">
        <f>SUM(L9:L13)</f>
        <v>0.3208736258887297</v>
      </c>
    </row>
    <row r="15" spans="1:12" ht="13.5" thickTop="1"/>
    <row r="16" spans="1:12">
      <c r="J16" s="42"/>
    </row>
  </sheetData>
  <mergeCells count="12">
    <mergeCell ref="A14:B14"/>
    <mergeCell ref="A12:B12"/>
    <mergeCell ref="A13:B13"/>
    <mergeCell ref="A8:B8"/>
    <mergeCell ref="A9:B9"/>
    <mergeCell ref="A10:B10"/>
    <mergeCell ref="A11:B11"/>
    <mergeCell ref="A1:L1"/>
    <mergeCell ref="A2:L2"/>
    <mergeCell ref="A3:L3"/>
    <mergeCell ref="B5:L5"/>
    <mergeCell ref="F6:H6"/>
  </mergeCells>
  <pageMargins left="0.39" right="0.39" top="0.39" bottom="0.39" header="0" footer="0"/>
  <pageSetup paperSize="9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92D050"/>
    <pageSetUpPr fitToPage="1"/>
  </sheetPr>
  <dimension ref="A1:J13"/>
  <sheetViews>
    <sheetView rightToLeft="1" view="pageBreakPreview" zoomScale="96" zoomScaleNormal="100" zoomScaleSheetLayoutView="96" workbookViewId="0">
      <selection activeCell="F8" sqref="F8:F10"/>
    </sheetView>
  </sheetViews>
  <sheetFormatPr defaultRowHeight="12.75"/>
  <cols>
    <col min="1" max="1" width="2.5703125" style="1" customWidth="1"/>
    <col min="2" max="2" width="55.140625" style="1" customWidth="1"/>
    <col min="3" max="3" width="1.28515625" style="1" customWidth="1"/>
    <col min="4" max="4" width="11.7109375" style="1" customWidth="1"/>
    <col min="5" max="5" width="1.28515625" style="1" customWidth="1"/>
    <col min="6" max="6" width="22" style="1" customWidth="1"/>
    <col min="7" max="7" width="1.28515625" style="1" customWidth="1"/>
    <col min="8" max="8" width="15.5703125" style="1" customWidth="1"/>
    <col min="9" max="9" width="1.28515625" style="1" customWidth="1"/>
    <col min="10" max="10" width="19.42578125" style="1" customWidth="1"/>
    <col min="11" max="11" width="0.28515625" customWidth="1"/>
  </cols>
  <sheetData>
    <row r="1" spans="1:10" ht="29.1" customHeight="1">
      <c r="A1" s="69" t="s">
        <v>0</v>
      </c>
      <c r="B1" s="69"/>
      <c r="C1" s="69"/>
      <c r="D1" s="69"/>
      <c r="E1" s="69"/>
      <c r="F1" s="69"/>
      <c r="G1" s="69"/>
      <c r="H1" s="69"/>
      <c r="I1" s="69"/>
      <c r="J1" s="69"/>
    </row>
    <row r="2" spans="1:10" ht="21.75" customHeight="1">
      <c r="A2" s="69" t="s">
        <v>74</v>
      </c>
      <c r="B2" s="69"/>
      <c r="C2" s="69"/>
      <c r="D2" s="69"/>
      <c r="E2" s="69"/>
      <c r="F2" s="69"/>
      <c r="G2" s="69"/>
      <c r="H2" s="69"/>
      <c r="I2" s="69"/>
      <c r="J2" s="69"/>
    </row>
    <row r="3" spans="1:10" ht="21.75" customHeight="1">
      <c r="A3" s="69" t="s">
        <v>131</v>
      </c>
      <c r="B3" s="69"/>
      <c r="C3" s="69"/>
      <c r="D3" s="69"/>
      <c r="E3" s="69"/>
      <c r="F3" s="69"/>
      <c r="G3" s="69"/>
      <c r="H3" s="69"/>
      <c r="I3" s="69"/>
      <c r="J3" s="69"/>
    </row>
    <row r="4" spans="1:10" ht="14.45" customHeight="1"/>
    <row r="5" spans="1:10" ht="29.1" customHeight="1">
      <c r="A5" s="2" t="s">
        <v>75</v>
      </c>
      <c r="B5" s="70" t="s">
        <v>76</v>
      </c>
      <c r="C5" s="70"/>
      <c r="D5" s="70"/>
      <c r="E5" s="70"/>
      <c r="F5" s="70"/>
      <c r="G5" s="70"/>
      <c r="H5" s="70"/>
      <c r="I5" s="70"/>
      <c r="J5" s="70"/>
    </row>
    <row r="6" spans="1:10" ht="14.45" customHeight="1"/>
    <row r="7" spans="1:10" ht="14.45" customHeight="1">
      <c r="A7" s="71" t="s">
        <v>77</v>
      </c>
      <c r="B7" s="71"/>
      <c r="D7" s="3" t="s">
        <v>78</v>
      </c>
      <c r="F7" s="3" t="s">
        <v>71</v>
      </c>
      <c r="H7" s="3" t="s">
        <v>79</v>
      </c>
      <c r="J7" s="3" t="s">
        <v>80</v>
      </c>
    </row>
    <row r="8" spans="1:10" ht="21.75" customHeight="1">
      <c r="A8" s="79" t="s">
        <v>82</v>
      </c>
      <c r="B8" s="79"/>
      <c r="D8" s="40" t="s">
        <v>81</v>
      </c>
      <c r="E8" s="28"/>
      <c r="F8" s="38">
        <f>'درآمد سرمایه گذاری در صندوق'!J11</f>
        <v>1764162761</v>
      </c>
      <c r="G8" s="28"/>
      <c r="H8" s="34">
        <f>F8/F11</f>
        <v>5.7697949904529047E-2</v>
      </c>
      <c r="I8" s="28"/>
      <c r="J8" s="34">
        <f>F8/1300666836204</f>
        <v>1.3563525354030816E-3</v>
      </c>
    </row>
    <row r="9" spans="1:10" ht="21.75" customHeight="1">
      <c r="A9" s="79" t="s">
        <v>84</v>
      </c>
      <c r="B9" s="79"/>
      <c r="D9" s="40" t="s">
        <v>83</v>
      </c>
      <c r="E9" s="28"/>
      <c r="F9" s="38">
        <f>'درآمد سرمایه گذاری در اوراق به'!J19</f>
        <v>18350022394</v>
      </c>
      <c r="G9" s="28"/>
      <c r="H9" s="34">
        <f>F9/F11</f>
        <v>0.6001479547362456</v>
      </c>
      <c r="I9" s="28"/>
      <c r="J9" s="34">
        <f>F9/1300666836204</f>
        <v>1.4108165045212189E-2</v>
      </c>
    </row>
    <row r="10" spans="1:10" ht="21.75" customHeight="1">
      <c r="A10" s="79" t="s">
        <v>86</v>
      </c>
      <c r="B10" s="79"/>
      <c r="D10" s="40" t="s">
        <v>85</v>
      </c>
      <c r="E10" s="28"/>
      <c r="F10" s="38">
        <f>'درآمد سپرده بانکی'!D12</f>
        <v>10461645770</v>
      </c>
      <c r="G10" s="28"/>
      <c r="H10" s="34">
        <f>F10/F11</f>
        <v>0.34215409535922531</v>
      </c>
      <c r="I10" s="28"/>
      <c r="J10" s="34">
        <f>F10/1300666836204</f>
        <v>8.0432940079662087E-3</v>
      </c>
    </row>
    <row r="11" spans="1:10" ht="21.75" customHeight="1" thickBot="1">
      <c r="A11" s="77" t="s">
        <v>22</v>
      </c>
      <c r="B11" s="77"/>
      <c r="D11" s="13"/>
      <c r="F11" s="29">
        <f>SUM(F8:F10)</f>
        <v>30575830925</v>
      </c>
      <c r="G11" s="28"/>
      <c r="H11" s="31">
        <f>SUM(H8:H10)</f>
        <v>1</v>
      </c>
      <c r="I11" s="28"/>
      <c r="J11" s="16">
        <f>SUM(J8:J10)</f>
        <v>2.3507811588581479E-2</v>
      </c>
    </row>
    <row r="12" spans="1:10" ht="13.5" thickTop="1">
      <c r="F12" s="42"/>
    </row>
    <row r="13" spans="1:10">
      <c r="F13" s="42"/>
    </row>
  </sheetData>
  <mergeCells count="9">
    <mergeCell ref="A11:B11"/>
    <mergeCell ref="A8:B8"/>
    <mergeCell ref="A9:B9"/>
    <mergeCell ref="A10:B10"/>
    <mergeCell ref="A1:J1"/>
    <mergeCell ref="A2:J2"/>
    <mergeCell ref="A3:J3"/>
    <mergeCell ref="B5:J5"/>
    <mergeCell ref="A7:B7"/>
  </mergeCells>
  <pageMargins left="0.39" right="0.39" top="0.39" bottom="0.39" header="0" footer="0"/>
  <pageSetup paperSize="9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92D050"/>
    <pageSetUpPr fitToPage="1"/>
  </sheetPr>
  <dimension ref="A1:Y11"/>
  <sheetViews>
    <sheetView rightToLeft="1" view="pageBreakPreview" zoomScale="93" zoomScaleNormal="100" zoomScaleSheetLayoutView="93" workbookViewId="0">
      <selection activeCell="H23" sqref="H23"/>
    </sheetView>
  </sheetViews>
  <sheetFormatPr defaultRowHeight="12.75"/>
  <cols>
    <col min="1" max="1" width="5.140625" style="1" customWidth="1"/>
    <col min="2" max="2" width="27.42578125" style="1" customWidth="1"/>
    <col min="3" max="3" width="1.28515625" style="1" customWidth="1"/>
    <col min="4" max="4" width="13" style="1" customWidth="1"/>
    <col min="5" max="5" width="1.28515625" style="1" customWidth="1"/>
    <col min="6" max="6" width="14.28515625" style="1" customWidth="1"/>
    <col min="7" max="7" width="1.28515625" style="1" customWidth="1"/>
    <col min="8" max="8" width="13" style="1" customWidth="1"/>
    <col min="9" max="9" width="1.28515625" style="1" customWidth="1"/>
    <col min="10" max="10" width="13" style="1" customWidth="1"/>
    <col min="11" max="11" width="1.28515625" style="1" customWidth="1"/>
    <col min="12" max="12" width="23.7109375" style="1" customWidth="1"/>
    <col min="13" max="13" width="1.28515625" style="1" customWidth="1"/>
    <col min="14" max="14" width="13" style="1" customWidth="1"/>
    <col min="15" max="16" width="1.28515625" style="1" customWidth="1"/>
    <col min="17" max="17" width="15" style="1" customWidth="1"/>
    <col min="18" max="18" width="1.28515625" style="1" customWidth="1"/>
    <col min="19" max="19" width="13.5703125" style="1" customWidth="1"/>
    <col min="20" max="20" width="1.28515625" style="1" customWidth="1"/>
    <col min="21" max="21" width="14.28515625" style="1" customWidth="1"/>
    <col min="22" max="22" width="1.28515625" style="1" customWidth="1"/>
    <col min="23" max="23" width="19.5703125" style="1" customWidth="1"/>
    <col min="24" max="24" width="0.28515625" customWidth="1"/>
    <col min="25" max="25" width="12.85546875" bestFit="1" customWidth="1"/>
  </cols>
  <sheetData>
    <row r="1" spans="1:25" ht="29.1" customHeight="1">
      <c r="A1" s="69" t="s">
        <v>0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69"/>
      <c r="R1" s="69"/>
      <c r="S1" s="69"/>
      <c r="T1" s="69"/>
      <c r="U1" s="69"/>
      <c r="V1" s="69"/>
      <c r="W1" s="69"/>
    </row>
    <row r="2" spans="1:25" ht="21.75" customHeight="1">
      <c r="A2" s="69" t="s">
        <v>74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  <c r="R2" s="69"/>
      <c r="S2" s="69"/>
      <c r="T2" s="69"/>
      <c r="U2" s="69"/>
      <c r="V2" s="69"/>
      <c r="W2" s="69"/>
    </row>
    <row r="3" spans="1:25" ht="21.75" customHeight="1">
      <c r="A3" s="69" t="s">
        <v>131</v>
      </c>
      <c r="B3" s="69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69"/>
      <c r="R3" s="69"/>
      <c r="S3" s="69"/>
      <c r="T3" s="69"/>
      <c r="U3" s="69"/>
      <c r="V3" s="69"/>
      <c r="W3" s="69"/>
    </row>
    <row r="4" spans="1:25" ht="14.45" customHeight="1"/>
    <row r="5" spans="1:25" ht="14.45" customHeight="1">
      <c r="A5" s="41" t="s">
        <v>88</v>
      </c>
      <c r="B5" s="70" t="s">
        <v>94</v>
      </c>
      <c r="C5" s="70"/>
      <c r="D5" s="70"/>
      <c r="E5" s="70"/>
      <c r="F5" s="70"/>
      <c r="G5" s="70"/>
      <c r="H5" s="70"/>
      <c r="I5" s="70"/>
      <c r="J5" s="70"/>
      <c r="K5" s="70"/>
      <c r="L5" s="70"/>
      <c r="M5" s="70"/>
      <c r="N5" s="70"/>
      <c r="O5" s="70"/>
      <c r="P5" s="70"/>
      <c r="Q5" s="70"/>
      <c r="R5" s="70"/>
      <c r="S5" s="70"/>
      <c r="T5" s="70"/>
      <c r="U5" s="70"/>
      <c r="V5" s="70"/>
      <c r="W5" s="70"/>
    </row>
    <row r="6" spans="1:25" ht="14.45" customHeight="1">
      <c r="D6" s="71" t="s">
        <v>89</v>
      </c>
      <c r="E6" s="71"/>
      <c r="F6" s="71"/>
      <c r="G6" s="71"/>
      <c r="H6" s="71"/>
      <c r="I6" s="71"/>
      <c r="J6" s="71"/>
      <c r="K6" s="71"/>
      <c r="L6" s="71"/>
      <c r="N6" s="71" t="s">
        <v>90</v>
      </c>
      <c r="O6" s="71"/>
      <c r="P6" s="71"/>
      <c r="Q6" s="71"/>
      <c r="R6" s="71"/>
      <c r="S6" s="71"/>
      <c r="T6" s="71"/>
      <c r="U6" s="71"/>
      <c r="V6" s="71"/>
      <c r="W6" s="71"/>
    </row>
    <row r="7" spans="1:25" ht="14.45" customHeight="1">
      <c r="D7" s="4"/>
      <c r="E7" s="4"/>
      <c r="F7" s="4"/>
      <c r="G7" s="4"/>
      <c r="H7" s="4"/>
      <c r="I7" s="4"/>
      <c r="J7" s="72" t="s">
        <v>22</v>
      </c>
      <c r="K7" s="72"/>
      <c r="L7" s="72"/>
      <c r="N7" s="4"/>
      <c r="O7" s="4"/>
      <c r="P7" s="4"/>
      <c r="Q7" s="4"/>
      <c r="R7" s="4"/>
      <c r="S7" s="4"/>
      <c r="T7" s="4"/>
      <c r="U7" s="72" t="s">
        <v>22</v>
      </c>
      <c r="V7" s="72"/>
      <c r="W7" s="72"/>
      <c r="Y7">
        <v>97875263445</v>
      </c>
    </row>
    <row r="8" spans="1:25" ht="14.45" customHeight="1">
      <c r="A8" s="71" t="s">
        <v>17</v>
      </c>
      <c r="B8" s="71"/>
      <c r="D8" s="3" t="s">
        <v>95</v>
      </c>
      <c r="F8" s="3" t="s">
        <v>91</v>
      </c>
      <c r="H8" s="3" t="s">
        <v>92</v>
      </c>
      <c r="J8" s="5" t="s">
        <v>71</v>
      </c>
      <c r="K8" s="4"/>
      <c r="L8" s="5" t="s">
        <v>79</v>
      </c>
      <c r="N8" s="3" t="s">
        <v>95</v>
      </c>
      <c r="P8" s="71" t="s">
        <v>91</v>
      </c>
      <c r="Q8" s="71"/>
      <c r="S8" s="3" t="s">
        <v>92</v>
      </c>
      <c r="U8" s="5" t="s">
        <v>71</v>
      </c>
      <c r="V8" s="4"/>
      <c r="W8" s="5" t="s">
        <v>79</v>
      </c>
    </row>
    <row r="9" spans="1:25" ht="21.75" customHeight="1">
      <c r="A9" s="73" t="s">
        <v>21</v>
      </c>
      <c r="B9" s="73"/>
      <c r="D9" s="37">
        <v>0</v>
      </c>
      <c r="E9" s="28"/>
      <c r="F9" s="37">
        <v>781937212</v>
      </c>
      <c r="G9" s="28"/>
      <c r="H9" s="37">
        <v>0</v>
      </c>
      <c r="I9" s="28"/>
      <c r="J9" s="37">
        <v>781937212</v>
      </c>
      <c r="K9" s="28"/>
      <c r="L9" s="14">
        <f>J9/درآمد!F11</f>
        <v>2.55737027692895E-2</v>
      </c>
      <c r="M9" s="28"/>
      <c r="N9" s="37">
        <v>0</v>
      </c>
      <c r="O9" s="28"/>
      <c r="P9" s="82">
        <v>2644201058</v>
      </c>
      <c r="Q9" s="82"/>
      <c r="R9" s="28"/>
      <c r="S9" s="37">
        <v>0</v>
      </c>
      <c r="T9" s="28"/>
      <c r="U9" s="37">
        <v>2644201058</v>
      </c>
      <c r="V9" s="28"/>
      <c r="W9" s="35">
        <f>U9/97875263445</f>
        <v>2.7016030046099253E-2</v>
      </c>
    </row>
    <row r="10" spans="1:25" ht="21.75" customHeight="1">
      <c r="A10" s="75" t="s">
        <v>20</v>
      </c>
      <c r="B10" s="75"/>
      <c r="D10" s="39">
        <v>0</v>
      </c>
      <c r="E10" s="28"/>
      <c r="F10" s="39">
        <v>982225549</v>
      </c>
      <c r="G10" s="28"/>
      <c r="H10" s="39">
        <v>0</v>
      </c>
      <c r="I10" s="28"/>
      <c r="J10" s="39">
        <v>982225549</v>
      </c>
      <c r="K10" s="28"/>
      <c r="L10" s="15">
        <f>'درآمد سرمایه گذاری در صندوق'!J10/درآمد!F11</f>
        <v>3.212424713523955E-2</v>
      </c>
      <c r="M10" s="28"/>
      <c r="N10" s="39">
        <v>0</v>
      </c>
      <c r="O10" s="28"/>
      <c r="P10" s="80">
        <v>2153097292</v>
      </c>
      <c r="Q10" s="81"/>
      <c r="R10" s="28"/>
      <c r="S10" s="39">
        <v>0</v>
      </c>
      <c r="T10" s="28"/>
      <c r="U10" s="39">
        <v>2153097292</v>
      </c>
      <c r="V10" s="28"/>
      <c r="W10" s="43">
        <f>U10/97875263445</f>
        <v>2.1998380553120155E-2</v>
      </c>
    </row>
    <row r="11" spans="1:25" ht="21.75" customHeight="1">
      <c r="A11" s="77" t="s">
        <v>22</v>
      </c>
      <c r="B11" s="77"/>
      <c r="D11" s="29">
        <v>0</v>
      </c>
      <c r="E11" s="28"/>
      <c r="F11" s="29">
        <f>SUM(F9:F10)</f>
        <v>1764162761</v>
      </c>
      <c r="G11" s="28"/>
      <c r="H11" s="29">
        <v>0</v>
      </c>
      <c r="I11" s="28"/>
      <c r="J11" s="29">
        <f>SUM(J9:J10)</f>
        <v>1764162761</v>
      </c>
      <c r="K11" s="28"/>
      <c r="L11" s="16">
        <f>SUM(L9:L10)</f>
        <v>5.7697949904529047E-2</v>
      </c>
      <c r="M11" s="28"/>
      <c r="N11" s="29">
        <v>0</v>
      </c>
      <c r="O11" s="28"/>
      <c r="P11" s="28"/>
      <c r="Q11" s="29">
        <f>SUM(P9:Q10)</f>
        <v>4797298350</v>
      </c>
      <c r="R11" s="28"/>
      <c r="S11" s="29">
        <v>0</v>
      </c>
      <c r="T11" s="28"/>
      <c r="U11" s="29">
        <f>SUM(U9:U10)</f>
        <v>4797298350</v>
      </c>
      <c r="V11" s="28"/>
      <c r="W11" s="32">
        <f>SUM(W9:W10)</f>
        <v>4.9014410599219405E-2</v>
      </c>
    </row>
  </sheetData>
  <mergeCells count="15">
    <mergeCell ref="A10:B10"/>
    <mergeCell ref="P10:Q10"/>
    <mergeCell ref="A11:B11"/>
    <mergeCell ref="J7:L7"/>
    <mergeCell ref="U7:W7"/>
    <mergeCell ref="A8:B8"/>
    <mergeCell ref="P8:Q8"/>
    <mergeCell ref="A9:B9"/>
    <mergeCell ref="P9:Q9"/>
    <mergeCell ref="A1:W1"/>
    <mergeCell ref="A2:W2"/>
    <mergeCell ref="A3:W3"/>
    <mergeCell ref="B5:W5"/>
    <mergeCell ref="D6:L6"/>
    <mergeCell ref="N6:W6"/>
  </mergeCells>
  <pageMargins left="0.39" right="0.39" top="0.39" bottom="0.39" header="0" footer="0"/>
  <pageSetup paperSize="9" scale="71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15D85A-5200-4FBC-BA61-9C3C0721C32C}">
  <sheetPr>
    <tabColor rgb="FF92D050"/>
  </sheetPr>
  <dimension ref="A1:P10"/>
  <sheetViews>
    <sheetView rightToLeft="1" view="pageBreakPreview" zoomScale="120" zoomScaleNormal="100" zoomScaleSheetLayoutView="120" workbookViewId="0">
      <selection activeCell="A4" sqref="A4"/>
    </sheetView>
  </sheetViews>
  <sheetFormatPr defaultRowHeight="18"/>
  <cols>
    <col min="1" max="1" width="17.7109375" style="51" bestFit="1" customWidth="1"/>
    <col min="2" max="2" width="18.28515625" style="51" bestFit="1" customWidth="1"/>
    <col min="3" max="3" width="11.85546875" style="51" customWidth="1"/>
    <col min="4" max="4" width="10.7109375" style="51" customWidth="1"/>
    <col min="5" max="5" width="18.7109375" style="51" bestFit="1" customWidth="1"/>
    <col min="6" max="6" width="17.7109375" style="51" bestFit="1" customWidth="1"/>
    <col min="7" max="7" width="6.42578125" style="51" bestFit="1" customWidth="1"/>
    <col min="8" max="8" width="26.42578125" style="51" customWidth="1"/>
    <col min="9" max="16384" width="9.140625" style="50"/>
  </cols>
  <sheetData>
    <row r="1" spans="1:16" ht="18.75">
      <c r="A1" s="84" t="s">
        <v>115</v>
      </c>
      <c r="B1" s="84"/>
      <c r="C1" s="84"/>
      <c r="D1" s="84"/>
      <c r="E1" s="84"/>
      <c r="F1" s="84"/>
      <c r="G1" s="84"/>
      <c r="H1" s="84"/>
      <c r="I1" s="65"/>
      <c r="J1" s="65"/>
      <c r="K1" s="65"/>
      <c r="L1" s="65"/>
      <c r="M1" s="65"/>
      <c r="N1" s="65"/>
      <c r="O1" s="65"/>
      <c r="P1" s="65"/>
    </row>
    <row r="2" spans="1:16" ht="18.75">
      <c r="A2" s="84" t="s">
        <v>129</v>
      </c>
      <c r="B2" s="84"/>
      <c r="C2" s="84"/>
      <c r="D2" s="84"/>
      <c r="E2" s="84"/>
      <c r="F2" s="84"/>
      <c r="G2" s="84"/>
      <c r="H2" s="84"/>
      <c r="I2" s="65"/>
      <c r="J2" s="65"/>
      <c r="K2" s="65"/>
      <c r="L2" s="65"/>
      <c r="M2" s="65"/>
      <c r="N2" s="65"/>
      <c r="O2" s="65"/>
      <c r="P2" s="65"/>
    </row>
    <row r="3" spans="1:16" ht="18.75">
      <c r="A3" s="84" t="s">
        <v>131</v>
      </c>
      <c r="B3" s="84"/>
      <c r="C3" s="84"/>
      <c r="D3" s="84"/>
      <c r="E3" s="84"/>
      <c r="F3" s="84"/>
      <c r="G3" s="84"/>
      <c r="H3" s="84"/>
      <c r="I3" s="65"/>
      <c r="J3" s="65"/>
      <c r="K3" s="65"/>
      <c r="L3" s="65"/>
      <c r="M3" s="65"/>
      <c r="N3" s="65"/>
      <c r="O3" s="65"/>
      <c r="P3" s="65"/>
    </row>
    <row r="5" spans="1:16" ht="18.75">
      <c r="A5" s="83" t="s">
        <v>128</v>
      </c>
      <c r="B5" s="83"/>
      <c r="C5" s="83"/>
      <c r="D5" s="83"/>
      <c r="E5" s="83"/>
      <c r="F5" s="83"/>
      <c r="G5" s="83"/>
      <c r="H5" s="83"/>
      <c r="I5" s="64"/>
      <c r="J5" s="64"/>
      <c r="K5" s="64"/>
      <c r="L5" s="64"/>
      <c r="M5" s="64"/>
      <c r="N5" s="64"/>
      <c r="O5" s="64"/>
      <c r="P5" s="64"/>
    </row>
    <row r="7" spans="1:16" ht="31.5">
      <c r="A7" s="63" t="s">
        <v>127</v>
      </c>
      <c r="B7" s="63" t="s">
        <v>126</v>
      </c>
      <c r="C7" s="63" t="s">
        <v>125</v>
      </c>
      <c r="D7" s="63" t="s">
        <v>124</v>
      </c>
      <c r="E7" s="63" t="s">
        <v>123</v>
      </c>
      <c r="F7" s="62" t="s">
        <v>122</v>
      </c>
      <c r="G7" s="63" t="s">
        <v>121</v>
      </c>
      <c r="H7" s="62" t="s">
        <v>120</v>
      </c>
    </row>
    <row r="8" spans="1:16" ht="18" customHeight="1">
      <c r="A8" s="61" t="s">
        <v>119</v>
      </c>
      <c r="B8" s="61" t="s">
        <v>67</v>
      </c>
      <c r="C8" s="61" t="s">
        <v>118</v>
      </c>
      <c r="D8" s="60">
        <v>435000</v>
      </c>
      <c r="E8" s="59">
        <v>435000000000</v>
      </c>
      <c r="F8" s="59">
        <v>53074350000</v>
      </c>
      <c r="G8" s="58">
        <v>0.185</v>
      </c>
      <c r="H8" s="57">
        <v>0.33800000000000002</v>
      </c>
    </row>
    <row r="9" spans="1:16" ht="18" customHeight="1">
      <c r="A9" s="56"/>
      <c r="B9" s="56"/>
      <c r="C9" s="55"/>
      <c r="D9" s="54"/>
      <c r="E9" s="53"/>
      <c r="F9" s="53"/>
      <c r="G9" s="52"/>
      <c r="H9" s="52"/>
    </row>
    <row r="10" spans="1:16">
      <c r="A10" s="85" t="s">
        <v>117</v>
      </c>
      <c r="B10" s="85"/>
      <c r="C10" s="85"/>
      <c r="D10" s="85"/>
      <c r="E10" s="85"/>
      <c r="F10" s="85"/>
    </row>
  </sheetData>
  <mergeCells count="5">
    <mergeCell ref="A5:H5"/>
    <mergeCell ref="A3:H3"/>
    <mergeCell ref="A10:F10"/>
    <mergeCell ref="A1:H1"/>
    <mergeCell ref="A2:H2"/>
  </mergeCells>
  <pageMargins left="0.7" right="0.7" top="0.75" bottom="0.75" header="0.3" footer="0.3"/>
  <pageSetup scale="72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92D050"/>
    <pageSetUpPr fitToPage="1"/>
  </sheetPr>
  <dimension ref="A1:R19"/>
  <sheetViews>
    <sheetView rightToLeft="1" view="pageBreakPreview" zoomScale="96" zoomScaleNormal="100" zoomScaleSheetLayoutView="96" workbookViewId="0">
      <selection activeCell="D9" sqref="D9"/>
    </sheetView>
  </sheetViews>
  <sheetFormatPr defaultRowHeight="12.75"/>
  <cols>
    <col min="1" max="1" width="5.140625" style="1" customWidth="1"/>
    <col min="2" max="2" width="18.140625" style="1" customWidth="1"/>
    <col min="3" max="3" width="1.28515625" style="1" customWidth="1"/>
    <col min="4" max="4" width="18.7109375" style="1" customWidth="1"/>
    <col min="5" max="5" width="1.28515625" style="1" customWidth="1"/>
    <col min="6" max="6" width="17.28515625" style="1" customWidth="1"/>
    <col min="7" max="7" width="1.28515625" style="1" customWidth="1"/>
    <col min="8" max="8" width="13" style="1" customWidth="1"/>
    <col min="9" max="9" width="1.28515625" style="1" customWidth="1"/>
    <col min="10" max="10" width="19.42578125" style="1" customWidth="1"/>
    <col min="11" max="11" width="1.28515625" style="1" customWidth="1"/>
    <col min="12" max="12" width="17.28515625" style="1" customWidth="1"/>
    <col min="13" max="13" width="1.28515625" style="1" customWidth="1"/>
    <col min="14" max="14" width="14.28515625" style="1" customWidth="1"/>
    <col min="15" max="15" width="1.28515625" style="1" customWidth="1"/>
    <col min="16" max="16" width="13" style="1" customWidth="1"/>
    <col min="17" max="17" width="1.28515625" style="1" customWidth="1"/>
    <col min="18" max="18" width="19.42578125" style="1" customWidth="1"/>
    <col min="19" max="19" width="0.28515625" customWidth="1"/>
  </cols>
  <sheetData>
    <row r="1" spans="1:18" ht="29.1" customHeight="1">
      <c r="A1" s="69" t="s">
        <v>0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69"/>
      <c r="R1" s="69"/>
    </row>
    <row r="2" spans="1:18" ht="21.75" customHeight="1">
      <c r="A2" s="69" t="s">
        <v>74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  <c r="R2" s="69"/>
    </row>
    <row r="3" spans="1:18" ht="21.75" customHeight="1">
      <c r="A3" s="69" t="s">
        <v>131</v>
      </c>
      <c r="B3" s="69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69"/>
      <c r="R3" s="69"/>
    </row>
    <row r="4" spans="1:18" ht="14.45" customHeight="1"/>
    <row r="5" spans="1:18" ht="14.45" customHeight="1">
      <c r="A5" s="41" t="s">
        <v>93</v>
      </c>
      <c r="B5" s="70" t="s">
        <v>96</v>
      </c>
      <c r="C5" s="70"/>
      <c r="D5" s="70"/>
      <c r="E5" s="70"/>
      <c r="F5" s="70"/>
      <c r="G5" s="70"/>
      <c r="H5" s="70"/>
      <c r="I5" s="70"/>
      <c r="J5" s="70"/>
      <c r="K5" s="70"/>
      <c r="L5" s="70"/>
      <c r="M5" s="70"/>
      <c r="N5" s="70"/>
      <c r="O5" s="70"/>
      <c r="P5" s="70"/>
      <c r="Q5" s="70"/>
      <c r="R5" s="70"/>
    </row>
    <row r="6" spans="1:18" ht="14.45" customHeight="1">
      <c r="D6" s="71" t="s">
        <v>89</v>
      </c>
      <c r="E6" s="71"/>
      <c r="F6" s="71"/>
      <c r="G6" s="71"/>
      <c r="H6" s="71"/>
      <c r="I6" s="71"/>
      <c r="J6" s="71"/>
      <c r="L6" s="71" t="s">
        <v>90</v>
      </c>
      <c r="M6" s="71"/>
      <c r="N6" s="71"/>
      <c r="O6" s="71"/>
      <c r="P6" s="71"/>
      <c r="Q6" s="71"/>
      <c r="R6" s="71"/>
    </row>
    <row r="7" spans="1:18" ht="14.45" customHeight="1">
      <c r="D7" s="4"/>
      <c r="E7" s="4"/>
      <c r="F7" s="4"/>
      <c r="G7" s="4"/>
      <c r="H7" s="4"/>
      <c r="I7" s="4"/>
      <c r="J7" s="4"/>
      <c r="L7" s="4"/>
      <c r="M7" s="4"/>
      <c r="N7" s="4"/>
      <c r="O7" s="4"/>
      <c r="P7" s="4"/>
      <c r="Q7" s="4"/>
      <c r="R7" s="4"/>
    </row>
    <row r="8" spans="1:18" ht="14.45" customHeight="1">
      <c r="A8" s="71" t="s">
        <v>97</v>
      </c>
      <c r="B8" s="71"/>
      <c r="D8" s="3" t="s">
        <v>98</v>
      </c>
      <c r="F8" s="3" t="s">
        <v>91</v>
      </c>
      <c r="H8" s="3" t="s">
        <v>92</v>
      </c>
      <c r="J8" s="3" t="s">
        <v>22</v>
      </c>
      <c r="L8" s="3" t="s">
        <v>98</v>
      </c>
      <c r="N8" s="3" t="s">
        <v>91</v>
      </c>
      <c r="P8" s="3" t="s">
        <v>92</v>
      </c>
      <c r="R8" s="3" t="s">
        <v>22</v>
      </c>
    </row>
    <row r="9" spans="1:18" ht="21.75" customHeight="1">
      <c r="A9" s="73" t="s">
        <v>32</v>
      </c>
      <c r="B9" s="73"/>
      <c r="D9" s="37">
        <v>10375838777</v>
      </c>
      <c r="E9" s="28"/>
      <c r="F9" s="37">
        <v>1580190338</v>
      </c>
      <c r="G9" s="28"/>
      <c r="H9" s="37">
        <v>0</v>
      </c>
      <c r="I9" s="28"/>
      <c r="J9" s="37">
        <v>11956029115</v>
      </c>
      <c r="K9" s="28"/>
      <c r="L9" s="37">
        <v>30881735560</v>
      </c>
      <c r="M9" s="28"/>
      <c r="N9" s="37">
        <v>4791095806</v>
      </c>
      <c r="O9" s="28"/>
      <c r="P9" s="37">
        <v>0</v>
      </c>
      <c r="Q9" s="28"/>
      <c r="R9" s="37">
        <v>35672831366</v>
      </c>
    </row>
    <row r="10" spans="1:18" ht="21.75" customHeight="1">
      <c r="A10" s="79" t="s">
        <v>46</v>
      </c>
      <c r="B10" s="79"/>
      <c r="D10" s="38">
        <v>0</v>
      </c>
      <c r="E10" s="28"/>
      <c r="F10" s="38">
        <v>520249688</v>
      </c>
      <c r="G10" s="28"/>
      <c r="H10" s="38">
        <v>0</v>
      </c>
      <c r="I10" s="28"/>
      <c r="J10" s="38">
        <v>520249688</v>
      </c>
      <c r="K10" s="28"/>
      <c r="L10" s="38">
        <v>0</v>
      </c>
      <c r="M10" s="28"/>
      <c r="N10" s="38">
        <v>1862782910</v>
      </c>
      <c r="O10" s="28"/>
      <c r="P10" s="38">
        <v>0</v>
      </c>
      <c r="Q10" s="28"/>
      <c r="R10" s="38">
        <v>1862782910</v>
      </c>
    </row>
    <row r="11" spans="1:18" ht="21.75" customHeight="1">
      <c r="A11" s="79" t="s">
        <v>54</v>
      </c>
      <c r="B11" s="79"/>
      <c r="D11" s="38">
        <v>0</v>
      </c>
      <c r="E11" s="28"/>
      <c r="F11" s="38">
        <v>462261200</v>
      </c>
      <c r="G11" s="28"/>
      <c r="H11" s="38">
        <v>0</v>
      </c>
      <c r="I11" s="28"/>
      <c r="J11" s="38">
        <v>462261200</v>
      </c>
      <c r="K11" s="28"/>
      <c r="L11" s="38">
        <v>0</v>
      </c>
      <c r="M11" s="28"/>
      <c r="N11" s="38">
        <v>2582499238</v>
      </c>
      <c r="O11" s="28"/>
      <c r="P11" s="38">
        <v>0</v>
      </c>
      <c r="Q11" s="28"/>
      <c r="R11" s="38">
        <v>2582499238</v>
      </c>
    </row>
    <row r="12" spans="1:18" ht="21.75" customHeight="1">
      <c r="A12" s="79" t="s">
        <v>39</v>
      </c>
      <c r="B12" s="79"/>
      <c r="D12" s="38">
        <v>0</v>
      </c>
      <c r="E12" s="28"/>
      <c r="F12" s="38">
        <v>1237851599</v>
      </c>
      <c r="G12" s="28"/>
      <c r="H12" s="38">
        <v>0</v>
      </c>
      <c r="I12" s="28"/>
      <c r="J12" s="38">
        <v>1237851599</v>
      </c>
      <c r="K12" s="28"/>
      <c r="L12" s="38">
        <v>0</v>
      </c>
      <c r="M12" s="28"/>
      <c r="N12" s="38">
        <v>5208260602</v>
      </c>
      <c r="O12" s="28"/>
      <c r="P12" s="38">
        <v>0</v>
      </c>
      <c r="Q12" s="28"/>
      <c r="R12" s="38">
        <v>5208260602</v>
      </c>
    </row>
    <row r="13" spans="1:18" ht="21.75" customHeight="1">
      <c r="A13" s="79" t="s">
        <v>56</v>
      </c>
      <c r="B13" s="79"/>
      <c r="D13" s="38">
        <v>0</v>
      </c>
      <c r="E13" s="28"/>
      <c r="F13" s="38">
        <v>177229421</v>
      </c>
      <c r="G13" s="28"/>
      <c r="H13" s="38">
        <v>0</v>
      </c>
      <c r="I13" s="28"/>
      <c r="J13" s="38">
        <v>177229421</v>
      </c>
      <c r="K13" s="28"/>
      <c r="L13" s="38">
        <v>0</v>
      </c>
      <c r="M13" s="28"/>
      <c r="N13" s="38">
        <v>558149917</v>
      </c>
      <c r="O13" s="28"/>
      <c r="P13" s="38">
        <v>0</v>
      </c>
      <c r="Q13" s="28"/>
      <c r="R13" s="38">
        <v>558149917</v>
      </c>
    </row>
    <row r="14" spans="1:18" ht="21.75" customHeight="1">
      <c r="A14" s="79" t="s">
        <v>41</v>
      </c>
      <c r="B14" s="79"/>
      <c r="D14" s="38">
        <v>0</v>
      </c>
      <c r="E14" s="28"/>
      <c r="F14" s="38">
        <v>520328044</v>
      </c>
      <c r="G14" s="28"/>
      <c r="H14" s="38">
        <v>0</v>
      </c>
      <c r="I14" s="28"/>
      <c r="J14" s="38">
        <v>520328044</v>
      </c>
      <c r="K14" s="28"/>
      <c r="L14" s="38">
        <v>0</v>
      </c>
      <c r="M14" s="28"/>
      <c r="N14" s="38">
        <v>3397613741</v>
      </c>
      <c r="O14" s="28"/>
      <c r="P14" s="38">
        <v>0</v>
      </c>
      <c r="Q14" s="28"/>
      <c r="R14" s="38">
        <v>3397613741</v>
      </c>
    </row>
    <row r="15" spans="1:18" ht="21.75" customHeight="1">
      <c r="A15" s="79" t="s">
        <v>36</v>
      </c>
      <c r="B15" s="79"/>
      <c r="D15" s="38">
        <v>0</v>
      </c>
      <c r="E15" s="28"/>
      <c r="F15" s="38">
        <v>578474532</v>
      </c>
      <c r="G15" s="28"/>
      <c r="H15" s="38">
        <v>0</v>
      </c>
      <c r="I15" s="28"/>
      <c r="J15" s="38">
        <v>578474532</v>
      </c>
      <c r="K15" s="28"/>
      <c r="L15" s="38">
        <v>0</v>
      </c>
      <c r="M15" s="28"/>
      <c r="N15" s="38">
        <v>2295543257</v>
      </c>
      <c r="O15" s="28"/>
      <c r="P15" s="38">
        <v>0</v>
      </c>
      <c r="Q15" s="28"/>
      <c r="R15" s="38">
        <v>2295543257</v>
      </c>
    </row>
    <row r="16" spans="1:18" ht="21.75" customHeight="1">
      <c r="A16" s="79" t="s">
        <v>49</v>
      </c>
      <c r="B16" s="79"/>
      <c r="D16" s="38">
        <v>0</v>
      </c>
      <c r="E16" s="28"/>
      <c r="F16" s="38">
        <v>1410438992</v>
      </c>
      <c r="G16" s="28"/>
      <c r="H16" s="38">
        <v>0</v>
      </c>
      <c r="I16" s="28"/>
      <c r="J16" s="38">
        <v>1410438992</v>
      </c>
      <c r="K16" s="28"/>
      <c r="L16" s="38">
        <v>0</v>
      </c>
      <c r="M16" s="28"/>
      <c r="N16" s="38">
        <v>4529730537</v>
      </c>
      <c r="O16" s="28"/>
      <c r="P16" s="38">
        <v>0</v>
      </c>
      <c r="Q16" s="28"/>
      <c r="R16" s="38">
        <v>4529730537</v>
      </c>
    </row>
    <row r="17" spans="1:18" ht="21.75" customHeight="1">
      <c r="A17" s="79" t="s">
        <v>51</v>
      </c>
      <c r="B17" s="79"/>
      <c r="D17" s="38">
        <v>0</v>
      </c>
      <c r="E17" s="28"/>
      <c r="F17" s="38">
        <v>522566167</v>
      </c>
      <c r="G17" s="28"/>
      <c r="H17" s="38">
        <v>0</v>
      </c>
      <c r="I17" s="28"/>
      <c r="J17" s="38">
        <v>522566167</v>
      </c>
      <c r="K17" s="28"/>
      <c r="L17" s="38">
        <v>0</v>
      </c>
      <c r="M17" s="28"/>
      <c r="N17" s="38">
        <v>1848637123</v>
      </c>
      <c r="O17" s="28"/>
      <c r="P17" s="38">
        <v>0</v>
      </c>
      <c r="Q17" s="28"/>
      <c r="R17" s="38">
        <v>1848637123</v>
      </c>
    </row>
    <row r="18" spans="1:18" ht="21.75" customHeight="1">
      <c r="A18" s="75" t="s">
        <v>43</v>
      </c>
      <c r="B18" s="75"/>
      <c r="D18" s="39">
        <v>0</v>
      </c>
      <c r="E18" s="28"/>
      <c r="F18" s="39">
        <v>964593636</v>
      </c>
      <c r="G18" s="28"/>
      <c r="H18" s="39">
        <v>0</v>
      </c>
      <c r="I18" s="28"/>
      <c r="J18" s="39">
        <v>964593636</v>
      </c>
      <c r="K18" s="28"/>
      <c r="L18" s="39">
        <v>0</v>
      </c>
      <c r="M18" s="28"/>
      <c r="N18" s="39">
        <v>3659957513</v>
      </c>
      <c r="O18" s="28"/>
      <c r="P18" s="39">
        <v>0</v>
      </c>
      <c r="Q18" s="28"/>
      <c r="R18" s="39">
        <v>3659957513</v>
      </c>
    </row>
    <row r="19" spans="1:18" ht="21.75" customHeight="1">
      <c r="A19" s="77" t="s">
        <v>22</v>
      </c>
      <c r="B19" s="77"/>
      <c r="D19" s="29">
        <f>SUM(D9:D18)</f>
        <v>10375838777</v>
      </c>
      <c r="E19" s="28"/>
      <c r="F19" s="29">
        <f>SUM(F9:F18)</f>
        <v>7974183617</v>
      </c>
      <c r="G19" s="28"/>
      <c r="H19" s="29">
        <v>0</v>
      </c>
      <c r="I19" s="28"/>
      <c r="J19" s="29">
        <f>SUM(J9:J18)</f>
        <v>18350022394</v>
      </c>
      <c r="K19" s="28"/>
      <c r="L19" s="29">
        <f>SUM(L9:L18)</f>
        <v>30881735560</v>
      </c>
      <c r="M19" s="28"/>
      <c r="N19" s="29">
        <f>SUM(N9:N18)</f>
        <v>30734270644</v>
      </c>
      <c r="O19" s="28"/>
      <c r="P19" s="29">
        <v>0</v>
      </c>
      <c r="Q19" s="28"/>
      <c r="R19" s="29">
        <f>SUM(R9:R18)</f>
        <v>61616006204</v>
      </c>
    </row>
  </sheetData>
  <mergeCells count="18">
    <mergeCell ref="A18:B18"/>
    <mergeCell ref="A19:B19"/>
    <mergeCell ref="A13:B13"/>
    <mergeCell ref="A14:B14"/>
    <mergeCell ref="A15:B15"/>
    <mergeCell ref="A16:B16"/>
    <mergeCell ref="A17:B17"/>
    <mergeCell ref="A8:B8"/>
    <mergeCell ref="A9:B9"/>
    <mergeCell ref="A10:B10"/>
    <mergeCell ref="A11:B11"/>
    <mergeCell ref="A12:B12"/>
    <mergeCell ref="A1:R1"/>
    <mergeCell ref="A2:R2"/>
    <mergeCell ref="A3:R3"/>
    <mergeCell ref="B5:R5"/>
    <mergeCell ref="D6:J6"/>
    <mergeCell ref="L6:R6"/>
  </mergeCells>
  <pageMargins left="0.39" right="0.39" top="0.39" bottom="0.39" header="0" footer="0"/>
  <pageSetup paperSize="9" scale="8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14</vt:i4>
      </vt:variant>
      <vt:variant>
        <vt:lpstr>Named Ranges</vt:lpstr>
      </vt:variant>
      <vt:variant>
        <vt:i4>14</vt:i4>
      </vt:variant>
    </vt:vector>
  </HeadingPairs>
  <TitlesOfParts>
    <vt:vector size="28" baseType="lpstr">
      <vt:lpstr>صورت وضعیت</vt:lpstr>
      <vt:lpstr>واحدهای صندوق</vt:lpstr>
      <vt:lpstr>اوراق</vt:lpstr>
      <vt:lpstr>تعدیل قیمت</vt:lpstr>
      <vt:lpstr>سپرده</vt:lpstr>
      <vt:lpstr>درآمد</vt:lpstr>
      <vt:lpstr>درآمد سرمایه گذاری در صندوق</vt:lpstr>
      <vt:lpstr>مبالغ تخصیصی اوراق </vt:lpstr>
      <vt:lpstr>درآمد سرمایه گذاری در اوراق به</vt:lpstr>
      <vt:lpstr>درآمد سپرده بانکی</vt:lpstr>
      <vt:lpstr>سایر درآمدها</vt:lpstr>
      <vt:lpstr>سود اوراق بهادار</vt:lpstr>
      <vt:lpstr>سود سپرده بانکی</vt:lpstr>
      <vt:lpstr>درآمد ناشی از تغییر قیمت اوراق</vt:lpstr>
      <vt:lpstr>اوراق!Print_Area</vt:lpstr>
      <vt:lpstr>'تعدیل قیمت'!Print_Area</vt:lpstr>
      <vt:lpstr>درآمد!Print_Area</vt:lpstr>
      <vt:lpstr>'درآمد سپرده بانکی'!Print_Area</vt:lpstr>
      <vt:lpstr>'درآمد سرمایه گذاری در اوراق به'!Print_Area</vt:lpstr>
      <vt:lpstr>'درآمد سرمایه گذاری در صندوق'!Print_Area</vt:lpstr>
      <vt:lpstr>'درآمد ناشی از تغییر قیمت اوراق'!Print_Area</vt:lpstr>
      <vt:lpstr>'سایر درآمدها'!Print_Area</vt:lpstr>
      <vt:lpstr>سپرده!Print_Area</vt:lpstr>
      <vt:lpstr>'سود اوراق بهادار'!Print_Area</vt:lpstr>
      <vt:lpstr>'سود سپرده بانکی'!Print_Area</vt:lpstr>
      <vt:lpstr>'صورت وضعیت'!Print_Area</vt:lpstr>
      <vt:lpstr>'مبالغ تخصیصی اوراق '!Print_Area</vt:lpstr>
      <vt:lpstr>'واحدهای صندوق'!Print_Area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mohamad ghafouri</dc:creator>
  <dc:description/>
  <cp:lastModifiedBy>fatemeh mohamadi</cp:lastModifiedBy>
  <dcterms:created xsi:type="dcterms:W3CDTF">2025-05-25T05:58:15Z</dcterms:created>
  <dcterms:modified xsi:type="dcterms:W3CDTF">2025-06-28T04:43:16Z</dcterms:modified>
</cp:coreProperties>
</file>