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emeh mohamadi\Desktop\اردیبهشت اطمینان\"/>
    </mc:Choice>
  </mc:AlternateContent>
  <xr:revisionPtr revIDLastSave="0" documentId="13_ncr:1_{54105EB7-B5F3-44EE-BDFE-A7A8EE3E48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22" r:id="rId1"/>
    <sheet name="واحدهای صندوق" sheetId="4" r:id="rId2"/>
    <sheet name="اوراق" sheetId="5" r:id="rId3"/>
    <sheet name="تعدیل قیمت" sheetId="6" r:id="rId4"/>
    <sheet name="سپرده" sheetId="7" r:id="rId5"/>
    <sheet name="درآمد" sheetId="8" r:id="rId6"/>
    <sheet name="درآمد سرمایه گذاری در صندوق" sheetId="10" r:id="rId7"/>
    <sheet name="مبالغ تخصیصی اوراق " sheetId="23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سود اوراق بهادار" sheetId="17" r:id="rId12"/>
    <sheet name="سود سپرده بانکی" sheetId="18" r:id="rId13"/>
    <sheet name="درآمد ناشی از تغییر قیمت اوراق" sheetId="21" r:id="rId14"/>
  </sheets>
  <definedNames>
    <definedName name="_xlnm.Print_Area" localSheetId="2">اوراق!$A$1:$AM$19</definedName>
    <definedName name="_xlnm.Print_Area" localSheetId="3">'تعدیل قیمت'!$A$1:$N$10</definedName>
    <definedName name="_xlnm.Print_Area" localSheetId="5">درآمد!$A$1:$K$11</definedName>
    <definedName name="_xlnm.Print_Area" localSheetId="9">'درآمد سپرده بانکی'!$A$1:$K$12</definedName>
    <definedName name="_xlnm.Print_Area" localSheetId="8">'درآمد سرمایه گذاری در اوراق به'!$A$1:$S$19</definedName>
    <definedName name="_xlnm.Print_Area" localSheetId="6">'درآمد سرمایه گذاری در صندوق'!$A$1:$X$11</definedName>
    <definedName name="_xlnm.Print_Area" localSheetId="13">'درآمد ناشی از تغییر قیمت اوراق'!$A$1:$S$20</definedName>
    <definedName name="_xlnm.Print_Area" localSheetId="10">'سایر درآمدها'!$A$1:$G$9</definedName>
    <definedName name="_xlnm.Print_Area" localSheetId="4">سپرده!$A$1:$M$14</definedName>
    <definedName name="_xlnm.Print_Area" localSheetId="11">'سود اوراق بهادار'!$A$1:$U$9</definedName>
    <definedName name="_xlnm.Print_Area" localSheetId="12">'سود سپرده بانکی'!$A$1:$N$12</definedName>
    <definedName name="_xlnm.Print_Area" localSheetId="0">'صورت وضعیت'!$A$1:$B$45</definedName>
    <definedName name="_xlnm.Print_Area" localSheetId="7">'مبالغ تخصیصی اوراق '!$A$1:$H$10</definedName>
    <definedName name="_xlnm.Print_Area" localSheetId="1">'واحدهای صندوق'!$A$1:$AB$11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8" l="1"/>
  <c r="K12" i="18"/>
  <c r="I12" i="18"/>
  <c r="G12" i="18"/>
  <c r="C12" i="18"/>
  <c r="O20" i="21"/>
  <c r="M20" i="21"/>
  <c r="K20" i="21"/>
  <c r="I20" i="21"/>
  <c r="G20" i="21"/>
  <c r="E20" i="21"/>
  <c r="C20" i="21"/>
  <c r="Q20" i="21"/>
  <c r="I9" i="21"/>
  <c r="Q9" i="21"/>
  <c r="T9" i="17"/>
  <c r="P9" i="17"/>
  <c r="N9" i="17"/>
  <c r="J9" i="17"/>
  <c r="F11" i="8"/>
  <c r="F10" i="8"/>
  <c r="F9" i="8"/>
  <c r="J9" i="8" s="1"/>
  <c r="F8" i="8"/>
  <c r="J8" i="8" s="1"/>
  <c r="F9" i="14"/>
  <c r="D9" i="14"/>
  <c r="H12" i="13"/>
  <c r="J9" i="13" s="1"/>
  <c r="D12" i="13"/>
  <c r="F9" i="13" s="1"/>
  <c r="D19" i="11"/>
  <c r="F19" i="11"/>
  <c r="R19" i="11"/>
  <c r="N19" i="11"/>
  <c r="L19" i="11"/>
  <c r="J19" i="11"/>
  <c r="W11" i="10"/>
  <c r="W10" i="10"/>
  <c r="W9" i="10"/>
  <c r="F11" i="10"/>
  <c r="U11" i="10"/>
  <c r="Q11" i="10"/>
  <c r="J11" i="10"/>
  <c r="J10" i="8"/>
  <c r="L9" i="7"/>
  <c r="L14" i="7"/>
  <c r="J14" i="7"/>
  <c r="L10" i="7"/>
  <c r="L11" i="7"/>
  <c r="L12" i="7"/>
  <c r="L13" i="7"/>
  <c r="AL9" i="5"/>
  <c r="D14" i="7"/>
  <c r="C10" i="6"/>
  <c r="K10" i="6"/>
  <c r="AL19" i="5"/>
  <c r="AL10" i="5"/>
  <c r="AL11" i="5"/>
  <c r="AL12" i="5"/>
  <c r="AL13" i="5"/>
  <c r="AL14" i="5"/>
  <c r="AL15" i="5"/>
  <c r="AL16" i="5"/>
  <c r="AL17" i="5"/>
  <c r="AL18" i="5"/>
  <c r="AA9" i="4"/>
  <c r="AA11" i="4" s="1"/>
  <c r="H14" i="7"/>
  <c r="F14" i="7"/>
  <c r="T19" i="5"/>
  <c r="R19" i="5"/>
  <c r="P19" i="5"/>
  <c r="AD19" i="5"/>
  <c r="AH19" i="5"/>
  <c r="AJ19" i="5"/>
  <c r="Y11" i="4"/>
  <c r="W11" i="4"/>
  <c r="S11" i="4"/>
  <c r="M11" i="4"/>
  <c r="K11" i="4"/>
  <c r="I11" i="4"/>
  <c r="G11" i="4"/>
  <c r="D11" i="4"/>
  <c r="AA10" i="4"/>
  <c r="J11" i="8" l="1"/>
  <c r="J10" i="13"/>
  <c r="J11" i="13"/>
  <c r="J8" i="13"/>
  <c r="F10" i="13"/>
  <c r="F8" i="13"/>
  <c r="F11" i="13"/>
  <c r="J12" i="13" l="1"/>
  <c r="F12" i="13"/>
  <c r="H8" i="8"/>
  <c r="L9" i="10"/>
  <c r="L10" i="10"/>
  <c r="H10" i="8"/>
  <c r="H9" i="8"/>
  <c r="H11" i="8" l="1"/>
  <c r="L11" i="10"/>
</calcChain>
</file>

<file path=xl/sharedStrings.xml><?xml version="1.0" encoding="utf-8"?>
<sst xmlns="http://schemas.openxmlformats.org/spreadsheetml/2006/main" count="324" uniqueCount="143">
  <si>
    <t>صندوق سرمایه گذاری با درآمدثابت اطمینان هیوا</t>
  </si>
  <si>
    <t>صورت وضعیت پرتفوی</t>
  </si>
  <si>
    <t>برای ماه منتهی به 1404/02/31</t>
  </si>
  <si>
    <t>1404/01/31</t>
  </si>
  <si>
    <t>تغییرات طی دوره</t>
  </si>
  <si>
    <t>1404/02/31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</si>
  <si>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</si>
  <si>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</si>
  <si>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</si>
  <si>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</si>
  <si>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</si>
  <si>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</si>
  <si>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</si>
  <si>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</si>
  <si>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</si>
  <si>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</si>
  <si>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</si>
  <si>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</si>
  <si>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</si>
  <si>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</si>
  <si>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</si>
  <si>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</si>
  <si>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اهرمی موج-واحدهای عادی</t>
  </si>
  <si>
    <t>صندوق س. اهرمی کاریزما-واحد عادی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</si>
  <si>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</si>
  <si>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</si>
  <si>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</si>
  <si>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</si>
  <si>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</si>
  <si>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</si>
  <si>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</si>
  <si>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</si>
  <si>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</si>
  <si>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</si>
  <si>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غدیرایرانیان14050114</t>
  </si>
  <si>
    <t>بله</t>
  </si>
  <si>
    <t>1401/01/14</t>
  </si>
  <si>
    <t>1405/01/14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</si>
  <si>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</si>
  <si>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</si>
  <si>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</si>
  <si>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</si>
  <si>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</si>
  <si>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</si>
  <si>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</si>
  <si>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</si>
  <si>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</si>
  <si>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</si>
  <si>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</si>
  <si>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</si>
  <si>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</si>
  <si>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</si>
  <si>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1404/12/11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</si>
  <si>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</si>
  <si>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</si>
  <si>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</si>
  <si>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</si>
  <si>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</si>
  <si>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اسنادخزانه-م5بودجه01-041015</t>
  </si>
  <si>
    <t>1401/12/08</t>
  </si>
  <si>
    <t>1404/10/14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</si>
  <si>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</si>
  <si>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</si>
  <si>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</si>
  <si>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</si>
  <si>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</si>
  <si>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</si>
  <si>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</si>
  <si>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</si>
  <si>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-2.45%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</si>
  <si>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</si>
  <si>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</si>
  <si>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</si>
  <si>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</si>
  <si>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</si>
  <si>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</si>
  <si>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</si>
  <si>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آفریقا</t>
  </si>
  <si>
    <t>سپرده بلند مدت بانک پاسارگاد شهید بهشتی</t>
  </si>
  <si>
    <t>سپرده کوتاه مدت بانک گردشگری قدس</t>
  </si>
  <si>
    <t>سپرده کوتاه مدت موسسه اعتباری ملل دکتر فاطمی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</si>
  <si>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</si>
  <si>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</si>
  <si>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</si>
  <si>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</si>
  <si>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</si>
  <si>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</si>
  <si>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</si>
  <si>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</si>
  <si>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</si>
  <si>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</si>
  <si>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</si>
  <si>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</si>
  <si>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</si>
  <si>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سایر درآمدها</t>
  </si>
  <si>
    <t>-1-2</t>
  </si>
  <si>
    <t>طی ماه</t>
  </si>
  <si>
    <t>از ابتدای سال مالی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</si>
  <si>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</si>
  <si>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</si>
  <si>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</si>
  <si>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</si>
  <si>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</si>
  <si>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</si>
  <si>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</si>
  <si>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</si>
  <si>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</si>
  <si>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</si>
  <si>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</si>
  <si>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</si>
  <si>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</si>
  <si>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</si>
  <si>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</si>
  <si>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</si>
  <si>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</si>
  <si>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</si>
  <si>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</si>
  <si>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</si>
  <si>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</si>
  <si>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</si>
  <si>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</si>
  <si>
    <t>ح</t>
  </si>
  <si>
    <t>صندوق سرمایه گذاری در اوراق بهادار با درآمدثابت اطمینان هیوا</t>
  </si>
  <si>
    <t xml:space="preserve"> بانک صادرات پامنارجنوبی</t>
  </si>
  <si>
    <t xml:space="preserve"> بانک خاورمیانه آفریقا</t>
  </si>
  <si>
    <t xml:space="preserve"> پاسارگاد بهشتی</t>
  </si>
  <si>
    <t xml:space="preserve"> بانک گردشگری قدس</t>
  </si>
  <si>
    <t xml:space="preserve"> موسسه اعتباری ملل دکتر فاطمی</t>
  </si>
  <si>
    <t>درآمدهای تنزیل سود بانک</t>
  </si>
  <si>
    <t xml:space="preserve"> بانک پاسارگاد شهید بهشتی</t>
  </si>
  <si>
    <t>*به تفکیک هر یک از صندوق­های سرمایه­گذاری اختصاصی بازارگردانی طرف قرارداد افشا گردد.</t>
  </si>
  <si>
    <t>غدیر05</t>
  </si>
  <si>
    <t>شرکت تامین سرمایه دماوند</t>
  </si>
  <si>
    <t>میانگین نرخ بازده تا سررسید قراردادهای منعقده</t>
  </si>
  <si>
    <t>نرخ اسمی</t>
  </si>
  <si>
    <t>مبلغ شناسایی شده بابت قرارداد خرید و نگهداری اوراق بهادار</t>
  </si>
  <si>
    <t>بهای تمام شده اوراق</t>
  </si>
  <si>
    <t>تعداد اوراق</t>
  </si>
  <si>
    <t>نام ورقه بهادار</t>
  </si>
  <si>
    <t>نوع وابستگی</t>
  </si>
  <si>
    <t>طرف معامله</t>
  </si>
  <si>
    <t>1-3-2-مبالغ تخصیص یافته بابت خرید و نگهداری اوراق بهادار با درآمد ثابت (نرخ سود ترجیحی)</t>
  </si>
  <si>
    <t xml:space="preserve">صورت وضعیت درآمدها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</si>
</sst>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0.0%"/>
    <numFmt numFmtId="165" formatCode="#,##0_ ;[Red]\-#,##0\ "/>
    <numFmt numFmtId="166" formatCode="_ * #,##0_-_ ;_ * #,##0\-_ ;_ * &quot;-&quot;??_-_ ;_ @_ "/>
  </numFmts>
  <fonts count="18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0"/>
      <color rgb="FF000000"/>
      <name val="B Nazanin"/>
      <charset val="178"/>
    </font>
    <font>
      <b/>
      <sz val="28"/>
      <color rgb="FF000000"/>
      <name val="B Nazanin"/>
      <charset val="178"/>
    </font>
    <font>
      <b/>
      <sz val="26"/>
      <color rgb="FF000000"/>
      <name val="B Nazanin"/>
      <charset val="178"/>
    </font>
    <font>
      <b/>
      <sz val="10"/>
      <color rgb="FF000000"/>
      <name val="Arial"/>
      <charset val="1"/>
    </font>
    <font>
      <sz val="11"/>
      <color theme="1"/>
      <name val="B Nazanin"/>
      <charset val="178"/>
    </font>
    <font>
      <sz val="10"/>
      <color rgb="FF000000"/>
      <name val="Arial"/>
      <family val="2"/>
    </font>
    <font>
      <sz val="8"/>
      <color theme="1"/>
      <name val="B Nazanin"/>
      <charset val="178"/>
    </font>
    <font>
      <sz val="10"/>
      <color theme="1"/>
      <name val="B Nazanin"/>
      <charset val="178"/>
    </font>
    <font>
      <b/>
      <sz val="12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89"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top"/>
    </xf>
    <xf numFmtId="3" fontId="5" fillId="2" borderId="2" xfId="0" applyNumberFormat="1" applyFont="1" applyFill="1" applyBorder="1" applyAlignment="1">
      <alignment horizontal="right" vertical="top"/>
    </xf>
    <xf numFmtId="4" fontId="5" fillId="2" borderId="2" xfId="0" applyNumberFormat="1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right" vertical="top"/>
    </xf>
    <xf numFmtId="3" fontId="5" fillId="2" borderId="4" xfId="0" applyNumberFormat="1" applyFont="1" applyFill="1" applyBorder="1" applyAlignment="1">
      <alignment horizontal="right" vertical="top"/>
    </xf>
    <xf numFmtId="4" fontId="5" fillId="2" borderId="4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right" vertical="top"/>
    </xf>
    <xf numFmtId="10" fontId="5" fillId="2" borderId="2" xfId="2" applyNumberFormat="1" applyFont="1" applyFill="1" applyBorder="1" applyAlignment="1">
      <alignment horizontal="center" vertical="center"/>
    </xf>
    <xf numFmtId="10" fontId="5" fillId="2" borderId="4" xfId="2" applyNumberFormat="1" applyFont="1" applyFill="1" applyBorder="1" applyAlignment="1">
      <alignment horizontal="center" vertical="center"/>
    </xf>
    <xf numFmtId="10" fontId="5" fillId="2" borderId="5" xfId="2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10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right" vertical="top"/>
    </xf>
    <xf numFmtId="4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right" vertical="top"/>
    </xf>
    <xf numFmtId="0" fontId="5" fillId="2" borderId="6" xfId="0" applyFont="1" applyFill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3" fontId="5" fillId="2" borderId="5" xfId="0" applyNumberFormat="1" applyFont="1" applyFill="1" applyBorder="1" applyAlignment="1">
      <alignment horizontal="center" vertical="top"/>
    </xf>
    <xf numFmtId="3" fontId="5" fillId="2" borderId="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10" fontId="5" fillId="2" borderId="0" xfId="2" applyNumberFormat="1" applyFont="1" applyFill="1" applyAlignment="1">
      <alignment horizontal="center" vertical="center"/>
    </xf>
    <xf numFmtId="9" fontId="5" fillId="2" borderId="5" xfId="2" applyFont="1" applyFill="1" applyBorder="1" applyAlignment="1">
      <alignment horizontal="center" vertical="center"/>
    </xf>
    <xf numFmtId="164" fontId="5" fillId="2" borderId="5" xfId="2" applyNumberFormat="1" applyFont="1" applyFill="1" applyBorder="1" applyAlignment="1">
      <alignment horizontal="center" vertical="center"/>
    </xf>
    <xf numFmtId="9" fontId="5" fillId="2" borderId="2" xfId="2" applyFont="1" applyFill="1" applyBorder="1" applyAlignment="1">
      <alignment horizontal="center" vertical="center"/>
    </xf>
    <xf numFmtId="9" fontId="5" fillId="2" borderId="0" xfId="2" applyFont="1" applyFill="1" applyAlignment="1">
      <alignment horizontal="center" vertical="center"/>
    </xf>
    <xf numFmtId="164" fontId="5" fillId="2" borderId="2" xfId="2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top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right" vertical="center"/>
    </xf>
    <xf numFmtId="3" fontId="0" fillId="2" borderId="0" xfId="0" applyNumberFormat="1" applyFill="1" applyAlignment="1">
      <alignment horizontal="left"/>
    </xf>
    <xf numFmtId="164" fontId="5" fillId="2" borderId="4" xfId="2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0" fontId="1" fillId="0" borderId="0" xfId="3"/>
    <xf numFmtId="0" fontId="11" fillId="2" borderId="0" xfId="3" applyFont="1" applyFill="1"/>
    <xf numFmtId="10" fontId="11" fillId="2" borderId="0" xfId="3" applyNumberFormat="1" applyFont="1" applyFill="1" applyAlignment="1">
      <alignment horizontal="center" vertical="center" wrapText="1" readingOrder="2"/>
    </xf>
    <xf numFmtId="166" fontId="11" fillId="2" borderId="0" xfId="4" applyNumberFormat="1" applyFont="1" applyFill="1" applyBorder="1" applyAlignment="1">
      <alignment horizontal="center" vertical="center" wrapText="1" readingOrder="2"/>
    </xf>
    <xf numFmtId="3" fontId="11" fillId="2" borderId="0" xfId="3" applyNumberFormat="1" applyFont="1" applyFill="1" applyAlignment="1">
      <alignment horizontal="center" vertical="center" wrapText="1" readingOrder="2"/>
    </xf>
    <xf numFmtId="0" fontId="11" fillId="2" borderId="0" xfId="3" applyFont="1" applyFill="1" applyAlignment="1">
      <alignment horizontal="center" vertical="center" wrapText="1" readingOrder="2"/>
    </xf>
    <xf numFmtId="0" fontId="11" fillId="2" borderId="0" xfId="3" applyFont="1" applyFill="1" applyAlignment="1">
      <alignment vertical="center" wrapText="1" readingOrder="2"/>
    </xf>
    <xf numFmtId="164" fontId="11" fillId="2" borderId="7" xfId="3" applyNumberFormat="1" applyFont="1" applyFill="1" applyBorder="1" applyAlignment="1">
      <alignment horizontal="center" vertical="center" wrapText="1" readingOrder="2"/>
    </xf>
    <xf numFmtId="10" fontId="11" fillId="2" borderId="7" xfId="3" applyNumberFormat="1" applyFont="1" applyFill="1" applyBorder="1" applyAlignment="1">
      <alignment horizontal="center" vertical="center" wrapText="1" readingOrder="2"/>
    </xf>
    <xf numFmtId="166" fontId="11" fillId="2" borderId="7" xfId="4" applyNumberFormat="1" applyFont="1" applyFill="1" applyBorder="1" applyAlignment="1">
      <alignment horizontal="center" vertical="center" wrapText="1" readingOrder="2"/>
    </xf>
    <xf numFmtId="3" fontId="11" fillId="2" borderId="7" xfId="3" applyNumberFormat="1" applyFont="1" applyFill="1" applyBorder="1" applyAlignment="1">
      <alignment horizontal="center" vertical="center" wrapText="1" readingOrder="2"/>
    </xf>
    <xf numFmtId="0" fontId="11" fillId="2" borderId="7" xfId="3" applyFont="1" applyFill="1" applyBorder="1" applyAlignment="1">
      <alignment horizontal="center" vertical="center" wrapText="1" readingOrder="2"/>
    </xf>
    <xf numFmtId="0" fontId="13" fillId="2" borderId="7" xfId="3" applyFont="1" applyFill="1" applyBorder="1" applyAlignment="1">
      <alignment horizontal="center" vertical="center" wrapText="1" readingOrder="2"/>
    </xf>
    <xf numFmtId="0" fontId="14" fillId="2" borderId="7" xfId="3" applyFont="1" applyFill="1" applyBorder="1" applyAlignment="1">
      <alignment horizontal="center" vertical="center" wrapText="1" readingOrder="2"/>
    </xf>
    <xf numFmtId="0" fontId="15" fillId="0" borderId="0" xfId="3" applyFont="1" applyAlignment="1">
      <alignment vertical="center" readingOrder="2"/>
    </xf>
    <xf numFmtId="0" fontId="17" fillId="0" borderId="0" xfId="3" applyFont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top"/>
    </xf>
    <xf numFmtId="3" fontId="5" fillId="2" borderId="2" xfId="0" applyNumberFormat="1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right" vertical="top"/>
    </xf>
    <xf numFmtId="3" fontId="5" fillId="2" borderId="4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3" fontId="5" fillId="2" borderId="0" xfId="0" applyNumberFormat="1" applyFont="1" applyFill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0" fontId="16" fillId="2" borderId="0" xfId="3" applyFont="1" applyFill="1" applyAlignment="1">
      <alignment horizontal="right" vertical="center" readingOrder="2"/>
    </xf>
    <xf numFmtId="0" fontId="17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right" vertical="center" readingOrder="2"/>
    </xf>
  </cellXfs>
  <cellStyles count="5">
    <cellStyle name="Comma" xfId="1" builtinId="3"/>
    <cellStyle name="Comma 2" xfId="4" xr:uid="{280D3AB5-70C5-4A91-8AB5-9FD8381D6E47}"/>
    <cellStyle name="Normal" xfId="0" builtinId="0"/>
    <cellStyle name="Normal 2" xfId="3" xr:uid="{64B0C2DF-1F09-4942-B121-167096AE246E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2943224</xdr:colOff>
      <xdr:row>44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A872A4-8F15-552B-CF02-3274791D2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552926" y="0"/>
          <a:ext cx="7791449" cy="884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7ECA3-05BC-4EE1-A479-27D358651B2F}">
  <sheetPr>
    <pageSetUpPr fitToPage="1"/>
  </sheetPr>
  <dimension ref="A1:N51"/>
  <sheetViews>
    <sheetView rightToLeft="1" tabSelected="1" view="pageBreakPreview" zoomScaleNormal="100" zoomScaleSheetLayoutView="100" workbookViewId="0">
      <selection activeCell="I10" sqref="I10"/>
    </sheetView>
  </sheetViews>
  <sheetFormatPr defaultRowHeight="12.75"/>
  <cols>
    <col min="1" max="1" width="72.7109375" customWidth="1"/>
    <col min="2" max="2" width="45.42578125" customWidth="1"/>
  </cols>
  <sheetData>
    <row r="1" spans="1:2" ht="29.1" customHeight="1">
      <c r="A1" s="1"/>
      <c r="B1" s="1"/>
    </row>
    <row r="2" spans="1:2" ht="21.75" customHeight="1">
      <c r="A2" s="1"/>
      <c r="B2" s="1"/>
    </row>
    <row r="3" spans="1:2" ht="21.75" customHeight="1">
      <c r="A3" s="1"/>
      <c r="B3" s="1"/>
    </row>
    <row r="4" spans="1:2" ht="7.35" customHeight="1">
      <c r="A4" s="1"/>
      <c r="B4" s="1"/>
    </row>
    <row r="5" spans="1:2" ht="18" customHeight="1">
      <c r="A5" s="1"/>
      <c r="B5" s="1"/>
    </row>
    <row r="6" spans="1:2" ht="23.25" customHeight="1">
      <c r="A6" s="1"/>
      <c r="B6" s="1"/>
    </row>
    <row r="7" spans="1:2">
      <c r="A7" s="1"/>
      <c r="B7" s="1"/>
    </row>
    <row r="8" spans="1:2">
      <c r="A8" s="1"/>
      <c r="B8" s="1"/>
    </row>
    <row r="9" spans="1:2">
      <c r="A9" s="1"/>
      <c r="B9" s="1"/>
    </row>
    <row r="10" spans="1:2" ht="42.75">
      <c r="A10" s="67"/>
      <c r="B10" s="67"/>
    </row>
    <row r="11" spans="1:2" ht="40.5">
      <c r="A11" s="68"/>
      <c r="B11" s="68"/>
    </row>
    <row r="12" spans="1:2" ht="42.75">
      <c r="A12" s="67"/>
      <c r="B12" s="67"/>
    </row>
    <row r="13" spans="1:2">
      <c r="A13" s="1"/>
      <c r="B13" s="1"/>
    </row>
    <row r="14" spans="1:2">
      <c r="A14" s="1"/>
      <c r="B14" s="1"/>
    </row>
    <row r="15" spans="1:2">
      <c r="A15" s="1"/>
      <c r="B15" s="1"/>
    </row>
    <row r="16" spans="1:2">
      <c r="A16" s="1"/>
      <c r="B16" s="1"/>
    </row>
    <row r="17" spans="1:14">
      <c r="A17" s="66" t="s">
        <v>122</v>
      </c>
      <c r="B17" s="66"/>
    </row>
    <row r="18" spans="1:14">
      <c r="A18" s="66"/>
      <c r="B18" s="66"/>
    </row>
    <row r="19" spans="1:14">
      <c r="A19" s="66" t="s">
        <v>1</v>
      </c>
      <c r="B19" s="66"/>
    </row>
    <row r="20" spans="1:14">
      <c r="A20" s="66"/>
      <c r="B20" s="66"/>
    </row>
    <row r="21" spans="1:14">
      <c r="A21" s="66" t="s">
        <v>2</v>
      </c>
      <c r="B21" s="66"/>
      <c r="N21" t="s">
        <v>121</v>
      </c>
    </row>
    <row r="22" spans="1:14">
      <c r="A22" s="66"/>
      <c r="B22" s="66"/>
    </row>
    <row r="23" spans="1:14">
      <c r="A23" s="1"/>
      <c r="B23" s="1"/>
    </row>
    <row r="24" spans="1:14">
      <c r="A24" s="1"/>
      <c r="B24" s="1"/>
    </row>
    <row r="25" spans="1:14">
      <c r="A25" s="1"/>
      <c r="B25" s="1"/>
    </row>
    <row r="26" spans="1:14">
      <c r="A26" s="1"/>
      <c r="B26" s="1"/>
    </row>
    <row r="27" spans="1:14">
      <c r="A27" s="1"/>
      <c r="B27" s="1"/>
    </row>
    <row r="28" spans="1:14">
      <c r="A28" s="1"/>
      <c r="B28" s="1"/>
    </row>
    <row r="29" spans="1:14">
      <c r="A29" s="1"/>
      <c r="B29" s="1"/>
    </row>
    <row r="30" spans="1:14">
      <c r="A30" s="1"/>
      <c r="B30" s="1"/>
    </row>
    <row r="31" spans="1:14">
      <c r="A31" s="1"/>
      <c r="B31" s="1"/>
    </row>
    <row r="32" spans="1:14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  <row r="47" spans="1:2">
      <c r="A47" s="1"/>
      <c r="B47" s="1"/>
    </row>
    <row r="48" spans="1:2">
      <c r="A48" s="1"/>
      <c r="B48" s="1"/>
    </row>
    <row r="49" spans="1:2">
      <c r="A49" s="1"/>
      <c r="B49" s="1"/>
    </row>
    <row r="50" spans="1:2">
      <c r="A50" s="1"/>
      <c r="B50" s="1"/>
    </row>
    <row r="51" spans="1:2">
      <c r="A51" s="1"/>
      <c r="B51" s="1"/>
    </row>
  </sheetData>
  <mergeCells count="6">
    <mergeCell ref="A21:B22"/>
    <mergeCell ref="A10:B10"/>
    <mergeCell ref="A11:B11"/>
    <mergeCell ref="A12:B12"/>
    <mergeCell ref="A17:B18"/>
    <mergeCell ref="A19:B20"/>
  </mergeCells>
  <printOptions horizontalCentered="1" verticalCentered="1"/>
  <pageMargins left="0" right="0.39370078740157483" top="0" bottom="0" header="0" footer="0"/>
  <pageSetup paperSize="9" scale="84" fitToHeight="0" orientation="portrait" r:id="rId1"/>
  <rowBreaks count="1" manualBreakCount="1">
    <brk id="45" max="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3"/>
  <sheetViews>
    <sheetView rightToLeft="1" view="pageBreakPreview" zoomScaleNormal="100" zoomScaleSheetLayoutView="100" workbookViewId="0">
      <selection activeCell="I17" sqref="I17"/>
    </sheetView>
  </sheetViews>
  <sheetFormatPr defaultRowHeight="12.75"/>
  <cols>
    <col min="1" max="1" width="5.140625" style="1" customWidth="1"/>
    <col min="2" max="2" width="40.28515625" style="1" customWidth="1"/>
    <col min="3" max="3" width="1.28515625" style="1" customWidth="1"/>
    <col min="4" max="4" width="19.42578125" style="1" customWidth="1"/>
    <col min="5" max="5" width="1.28515625" style="1" customWidth="1"/>
    <col min="6" max="6" width="20.7109375" style="1" customWidth="1"/>
    <col min="7" max="7" width="1.28515625" style="1" customWidth="1"/>
    <col min="8" max="8" width="19.42578125" style="1" customWidth="1"/>
    <col min="9" max="9" width="1.28515625" style="1" customWidth="1"/>
    <col min="10" max="10" width="19.42578125" style="1" customWidth="1"/>
    <col min="11" max="11" width="0.28515625" customWidth="1"/>
    <col min="12" max="12" width="12.7109375" bestFit="1" customWidth="1"/>
    <col min="16" max="16" width="15" customWidth="1"/>
  </cols>
  <sheetData>
    <row r="1" spans="1:15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5" ht="21.75" customHeight="1">
      <c r="A2" s="69" t="s">
        <v>81</v>
      </c>
      <c r="B2" s="69"/>
      <c r="C2" s="69"/>
      <c r="D2" s="69"/>
      <c r="E2" s="69"/>
      <c r="F2" s="69"/>
      <c r="G2" s="69"/>
      <c r="H2" s="69"/>
      <c r="I2" s="69"/>
      <c r="J2" s="69"/>
    </row>
    <row r="3" spans="1:15" ht="21.7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</row>
    <row r="4" spans="1:15" ht="14.45" customHeight="1"/>
    <row r="5" spans="1:15" ht="14.45" customHeight="1">
      <c r="A5" s="2" t="s">
        <v>106</v>
      </c>
      <c r="B5" s="70" t="s">
        <v>107</v>
      </c>
      <c r="C5" s="70"/>
      <c r="D5" s="70"/>
      <c r="E5" s="70"/>
      <c r="F5" s="70"/>
      <c r="G5" s="70"/>
      <c r="H5" s="70"/>
      <c r="I5" s="70"/>
      <c r="J5" s="70"/>
    </row>
    <row r="6" spans="1:15" ht="14.45" customHeight="1">
      <c r="D6" s="71" t="s">
        <v>96</v>
      </c>
      <c r="E6" s="71"/>
      <c r="F6" s="71"/>
      <c r="H6" s="71" t="s">
        <v>97</v>
      </c>
      <c r="I6" s="71"/>
      <c r="J6" s="71"/>
    </row>
    <row r="7" spans="1:15" ht="36.4" customHeight="1">
      <c r="A7" s="71" t="s">
        <v>108</v>
      </c>
      <c r="B7" s="71"/>
      <c r="D7" s="44" t="s">
        <v>109</v>
      </c>
      <c r="E7" s="4"/>
      <c r="F7" s="44" t="s">
        <v>110</v>
      </c>
      <c r="H7" s="44" t="s">
        <v>109</v>
      </c>
      <c r="I7" s="4"/>
      <c r="J7" s="44" t="s">
        <v>110</v>
      </c>
    </row>
    <row r="8" spans="1:15" ht="21.75" customHeight="1">
      <c r="A8" s="73" t="s">
        <v>77</v>
      </c>
      <c r="B8" s="73"/>
      <c r="D8" s="37">
        <v>341280</v>
      </c>
      <c r="E8" s="28"/>
      <c r="F8" s="33">
        <f>D8/D12</f>
        <v>3.287590907864749E-5</v>
      </c>
      <c r="G8" s="28"/>
      <c r="H8" s="37">
        <v>628298</v>
      </c>
      <c r="I8" s="28"/>
      <c r="J8" s="33">
        <f>H8/H12</f>
        <v>2.9982506911925635E-5</v>
      </c>
    </row>
    <row r="9" spans="1:15" ht="21.75" customHeight="1">
      <c r="A9" s="79" t="s">
        <v>78</v>
      </c>
      <c r="B9" s="79"/>
      <c r="D9" s="38">
        <v>3567378079</v>
      </c>
      <c r="E9" s="38"/>
      <c r="F9" s="34">
        <f>D9/D12</f>
        <v>0.34364978133604118</v>
      </c>
      <c r="G9" s="38"/>
      <c r="H9" s="38">
        <v>7256617242</v>
      </c>
      <c r="I9" s="38"/>
      <c r="J9" s="34">
        <f>H9/H12</f>
        <v>0.34628723410780193</v>
      </c>
      <c r="M9" s="17"/>
      <c r="N9" s="17"/>
      <c r="O9" s="17"/>
    </row>
    <row r="10" spans="1:15" ht="21.75" customHeight="1">
      <c r="A10" s="79" t="s">
        <v>79</v>
      </c>
      <c r="B10" s="79"/>
      <c r="D10" s="38">
        <v>3312396826</v>
      </c>
      <c r="E10" s="28"/>
      <c r="F10" s="34">
        <f>D10/D12</f>
        <v>0.31908713339186745</v>
      </c>
      <c r="G10" s="28"/>
      <c r="H10" s="38">
        <v>6760813198</v>
      </c>
      <c r="I10" s="28"/>
      <c r="J10" s="34">
        <f>H10/H12</f>
        <v>0.32262736542098347</v>
      </c>
    </row>
    <row r="11" spans="1:15" ht="21.75" customHeight="1">
      <c r="A11" s="79" t="s">
        <v>80</v>
      </c>
      <c r="B11" s="79"/>
      <c r="D11" s="38">
        <v>3500737442</v>
      </c>
      <c r="E11" s="28"/>
      <c r="F11" s="34">
        <f>D11/D12</f>
        <v>0.33723020936301273</v>
      </c>
      <c r="G11" s="28"/>
      <c r="H11" s="38">
        <v>6937427134</v>
      </c>
      <c r="I11" s="28"/>
      <c r="J11" s="34">
        <f>H11/H12</f>
        <v>0.33105541796430271</v>
      </c>
    </row>
    <row r="12" spans="1:15" ht="21.75" customHeight="1" thickBot="1">
      <c r="A12" s="77" t="s">
        <v>24</v>
      </c>
      <c r="B12" s="77"/>
      <c r="D12" s="29">
        <f>SUM(D8:D11)</f>
        <v>10380853627</v>
      </c>
      <c r="F12" s="31">
        <f>SUM(F8:F11)</f>
        <v>1</v>
      </c>
      <c r="H12" s="29">
        <f>SUM(H8:H11)</f>
        <v>20955485872</v>
      </c>
      <c r="J12" s="31">
        <f>SUM(J8:J11)</f>
        <v>1</v>
      </c>
    </row>
    <row r="13" spans="1:15" ht="13.5" thickTop="1"/>
  </sheetData>
  <mergeCells count="12">
    <mergeCell ref="A12:B12"/>
    <mergeCell ref="A10:B10"/>
    <mergeCell ref="A11:B11"/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view="pageBreakPreview" zoomScale="96" zoomScaleNormal="100" zoomScaleSheetLayoutView="96" workbookViewId="0">
      <selection activeCell="D24" sqref="D24"/>
    </sheetView>
  </sheetViews>
  <sheetFormatPr defaultRowHeight="12.75"/>
  <cols>
    <col min="1" max="1" width="5.140625" style="1" customWidth="1"/>
    <col min="2" max="2" width="41.5703125" style="1" customWidth="1"/>
    <col min="3" max="3" width="1.28515625" style="1" customWidth="1"/>
    <col min="4" max="4" width="19.42578125" style="1" customWidth="1"/>
    <col min="5" max="5" width="1.28515625" style="1" customWidth="1"/>
    <col min="6" max="6" width="19.42578125" style="1" customWidth="1"/>
    <col min="7" max="7" width="0.28515625" customWidth="1"/>
  </cols>
  <sheetData>
    <row r="1" spans="1:6" ht="29.1" customHeight="1">
      <c r="A1" s="69" t="s">
        <v>0</v>
      </c>
      <c r="B1" s="69"/>
      <c r="C1" s="69"/>
      <c r="D1" s="69"/>
      <c r="E1" s="69"/>
      <c r="F1" s="69"/>
    </row>
    <row r="2" spans="1:6" ht="21.75" customHeight="1">
      <c r="A2" s="69" t="s">
        <v>81</v>
      </c>
      <c r="B2" s="69"/>
      <c r="C2" s="69"/>
      <c r="D2" s="69"/>
      <c r="E2" s="69"/>
      <c r="F2" s="69"/>
    </row>
    <row r="3" spans="1:6" ht="21.75" customHeight="1">
      <c r="A3" s="69" t="s">
        <v>2</v>
      </c>
      <c r="B3" s="69"/>
      <c r="C3" s="69"/>
      <c r="D3" s="69"/>
      <c r="E3" s="69"/>
      <c r="F3" s="69"/>
    </row>
    <row r="4" spans="1:6" ht="14.45" customHeight="1"/>
    <row r="5" spans="1:6" ht="29.1" customHeight="1">
      <c r="A5" s="41"/>
      <c r="B5" s="2" t="s">
        <v>94</v>
      </c>
      <c r="C5" s="2"/>
      <c r="D5" s="2"/>
      <c r="E5" s="2"/>
      <c r="F5" s="2"/>
    </row>
    <row r="6" spans="1:6" ht="14.45" customHeight="1">
      <c r="D6" s="3" t="s">
        <v>96</v>
      </c>
      <c r="F6" s="3" t="s">
        <v>5</v>
      </c>
    </row>
    <row r="7" spans="1:6" ht="14.45" customHeight="1">
      <c r="A7" s="71" t="s">
        <v>94</v>
      </c>
      <c r="B7" s="71"/>
      <c r="D7" s="5" t="s">
        <v>74</v>
      </c>
      <c r="F7" s="5" t="s">
        <v>74</v>
      </c>
    </row>
    <row r="8" spans="1:6" ht="21.75" customHeight="1">
      <c r="A8" s="79" t="s">
        <v>128</v>
      </c>
      <c r="B8" s="79"/>
      <c r="D8" s="36">
        <v>0</v>
      </c>
      <c r="E8" s="25"/>
      <c r="F8" s="36">
        <v>44827249</v>
      </c>
    </row>
    <row r="9" spans="1:6" ht="21.75" customHeight="1">
      <c r="A9" s="77" t="s">
        <v>24</v>
      </c>
      <c r="B9" s="77"/>
      <c r="D9" s="26">
        <f>SUM(D8)</f>
        <v>0</v>
      </c>
      <c r="E9" s="25"/>
      <c r="F9" s="26">
        <f>SUM(F8)</f>
        <v>44827249</v>
      </c>
    </row>
  </sheetData>
  <mergeCells count="6">
    <mergeCell ref="A8:B8"/>
    <mergeCell ref="A9:B9"/>
    <mergeCell ref="A1:F1"/>
    <mergeCell ref="A2:F2"/>
    <mergeCell ref="A3:F3"/>
    <mergeCell ref="A7:B7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2"/>
  <sheetViews>
    <sheetView rightToLeft="1" view="pageBreakPreview" zoomScale="87" zoomScaleNormal="100" zoomScaleSheetLayoutView="87" workbookViewId="0">
      <selection activeCell="V25" sqref="V25"/>
    </sheetView>
  </sheetViews>
  <sheetFormatPr defaultRowHeight="12.75"/>
  <cols>
    <col min="1" max="1" width="39" style="1" customWidth="1"/>
    <col min="2" max="2" width="1.28515625" style="1" customWidth="1"/>
    <col min="3" max="3" width="16.85546875" style="1" customWidth="1"/>
    <col min="4" max="4" width="1.28515625" style="1" customWidth="1"/>
    <col min="5" max="5" width="14.28515625" style="1" customWidth="1"/>
    <col min="6" max="7" width="1.28515625" style="1" customWidth="1"/>
    <col min="8" max="8" width="20.7109375" style="1" customWidth="1"/>
    <col min="9" max="9" width="1.28515625" style="1" customWidth="1"/>
    <col min="10" max="10" width="17.28515625" style="1" customWidth="1"/>
    <col min="11" max="11" width="1.28515625" style="1" customWidth="1"/>
    <col min="12" max="12" width="14.7109375" style="1" customWidth="1"/>
    <col min="13" max="13" width="1.28515625" style="1" customWidth="1"/>
    <col min="14" max="14" width="15.5703125" style="1" customWidth="1"/>
    <col min="15" max="15" width="1.28515625" style="1" customWidth="1"/>
    <col min="16" max="16" width="17.7109375" style="1" customWidth="1"/>
    <col min="17" max="17" width="1.28515625" style="1" customWidth="1"/>
    <col min="18" max="18" width="13.7109375" style="1" customWidth="1"/>
    <col min="19" max="19" width="1.28515625" style="1" customWidth="1"/>
    <col min="20" max="20" width="15.5703125" style="1" customWidth="1"/>
    <col min="21" max="21" width="0.28515625" customWidth="1"/>
  </cols>
  <sheetData>
    <row r="1" spans="1:20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21.75" customHeight="1">
      <c r="A2" s="69" t="s">
        <v>81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21.7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4.45" customHeight="1"/>
    <row r="5" spans="1:20" ht="14.45" customHeight="1">
      <c r="A5" s="70" t="s">
        <v>112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0" ht="14.45" customHeight="1">
      <c r="A6" s="71" t="s">
        <v>84</v>
      </c>
      <c r="J6" s="71" t="s">
        <v>96</v>
      </c>
      <c r="K6" s="71"/>
      <c r="L6" s="71"/>
      <c r="M6" s="71"/>
      <c r="N6" s="71"/>
      <c r="P6" s="71" t="s">
        <v>97</v>
      </c>
      <c r="Q6" s="71"/>
      <c r="R6" s="71"/>
      <c r="S6" s="71"/>
      <c r="T6" s="71"/>
    </row>
    <row r="7" spans="1:20" ht="29.1" customHeight="1">
      <c r="A7" s="71"/>
      <c r="C7" s="45" t="s">
        <v>113</v>
      </c>
      <c r="E7" s="83" t="s">
        <v>32</v>
      </c>
      <c r="F7" s="83"/>
      <c r="H7" s="45" t="s">
        <v>114</v>
      </c>
      <c r="J7" s="44" t="s">
        <v>115</v>
      </c>
      <c r="K7" s="4"/>
      <c r="L7" s="44" t="s">
        <v>111</v>
      </c>
      <c r="M7" s="4"/>
      <c r="N7" s="44" t="s">
        <v>116</v>
      </c>
      <c r="P7" s="44" t="s">
        <v>115</v>
      </c>
      <c r="Q7" s="4"/>
      <c r="R7" s="44" t="s">
        <v>111</v>
      </c>
      <c r="S7" s="4"/>
      <c r="T7" s="44" t="s">
        <v>116</v>
      </c>
    </row>
    <row r="8" spans="1:20" ht="21.75" customHeight="1">
      <c r="A8" s="22" t="s">
        <v>34</v>
      </c>
      <c r="C8" s="46"/>
      <c r="E8" s="23" t="s">
        <v>37</v>
      </c>
      <c r="F8" s="47"/>
      <c r="G8" s="28"/>
      <c r="H8" s="24">
        <v>18.5</v>
      </c>
      <c r="I8" s="28"/>
      <c r="J8" s="27">
        <v>10276944885</v>
      </c>
      <c r="K8" s="28"/>
      <c r="L8" s="27">
        <v>0</v>
      </c>
      <c r="M8" s="28"/>
      <c r="N8" s="27">
        <v>10276944885</v>
      </c>
      <c r="O8" s="28"/>
      <c r="P8" s="27">
        <v>20505896783</v>
      </c>
      <c r="Q8" s="28"/>
      <c r="R8" s="27">
        <v>0</v>
      </c>
      <c r="S8" s="28"/>
      <c r="T8" s="27">
        <v>20505896783</v>
      </c>
    </row>
    <row r="9" spans="1:20" ht="21.75" customHeight="1" thickBot="1">
      <c r="A9" s="12" t="s">
        <v>24</v>
      </c>
      <c r="C9" s="13"/>
      <c r="E9" s="29"/>
      <c r="F9" s="28"/>
      <c r="G9" s="28"/>
      <c r="H9" s="29"/>
      <c r="I9" s="28"/>
      <c r="J9" s="29">
        <f>SUM(J8)</f>
        <v>10276944885</v>
      </c>
      <c r="K9" s="28"/>
      <c r="L9" s="29">
        <v>0</v>
      </c>
      <c r="M9" s="28"/>
      <c r="N9" s="29">
        <f>SUM(N8)</f>
        <v>10276944885</v>
      </c>
      <c r="O9" s="28"/>
      <c r="P9" s="29">
        <f>SUM(P8)</f>
        <v>20505896783</v>
      </c>
      <c r="Q9" s="28"/>
      <c r="R9" s="29">
        <v>0</v>
      </c>
      <c r="S9" s="28"/>
      <c r="T9" s="29">
        <f>SUM(T8)</f>
        <v>20505896783</v>
      </c>
    </row>
    <row r="10" spans="1:20" ht="13.5" thickTop="1">
      <c r="J10" s="42"/>
    </row>
    <row r="12" spans="1:20">
      <c r="J12" s="42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view="pageBreakPreview" zoomScale="91" zoomScaleNormal="100" zoomScaleSheetLayoutView="91" workbookViewId="0">
      <selection activeCell="C26" sqref="C26"/>
    </sheetView>
  </sheetViews>
  <sheetFormatPr defaultRowHeight="12.75"/>
  <cols>
    <col min="1" max="1" width="39" style="1" customWidth="1"/>
    <col min="2" max="2" width="1.28515625" style="1" customWidth="1"/>
    <col min="3" max="3" width="20.140625" style="1" customWidth="1"/>
    <col min="4" max="4" width="1.28515625" style="1" customWidth="1"/>
    <col min="5" max="5" width="16" style="1" customWidth="1"/>
    <col min="6" max="6" width="1.28515625" style="1" customWidth="1"/>
    <col min="7" max="7" width="18.7109375" style="1" customWidth="1"/>
    <col min="8" max="8" width="1.28515625" style="1" customWidth="1"/>
    <col min="9" max="9" width="17" style="1" customWidth="1"/>
    <col min="10" max="10" width="1.28515625" style="1" customWidth="1"/>
    <col min="11" max="11" width="12.28515625" style="1" customWidth="1"/>
    <col min="12" max="12" width="1.28515625" style="1" customWidth="1"/>
    <col min="13" max="13" width="15.5703125" style="1" customWidth="1"/>
    <col min="14" max="14" width="0.28515625" customWidth="1"/>
  </cols>
  <sheetData>
    <row r="1" spans="1:13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21.75" customHeight="1">
      <c r="A2" s="69" t="s">
        <v>81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1.7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14.45" customHeight="1"/>
    <row r="5" spans="1:13" ht="14.45" customHeight="1">
      <c r="A5" s="70" t="s">
        <v>117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4.45" customHeight="1">
      <c r="A6" s="71" t="s">
        <v>84</v>
      </c>
      <c r="C6" s="71" t="s">
        <v>96</v>
      </c>
      <c r="D6" s="71"/>
      <c r="E6" s="71"/>
      <c r="F6" s="71"/>
      <c r="G6" s="71"/>
      <c r="I6" s="71" t="s">
        <v>97</v>
      </c>
      <c r="J6" s="71"/>
      <c r="K6" s="71"/>
      <c r="L6" s="71"/>
      <c r="M6" s="71"/>
    </row>
    <row r="7" spans="1:13" ht="29.1" customHeight="1">
      <c r="A7" s="71"/>
      <c r="C7" s="44" t="s">
        <v>115</v>
      </c>
      <c r="D7" s="4"/>
      <c r="E7" s="44" t="s">
        <v>111</v>
      </c>
      <c r="F7" s="4"/>
      <c r="G7" s="44" t="s">
        <v>116</v>
      </c>
      <c r="I7" s="44" t="s">
        <v>115</v>
      </c>
      <c r="J7" s="4"/>
      <c r="K7" s="44" t="s">
        <v>111</v>
      </c>
      <c r="L7" s="4"/>
      <c r="M7" s="44" t="s">
        <v>116</v>
      </c>
    </row>
    <row r="8" spans="1:13" ht="21.75" customHeight="1">
      <c r="A8" s="6" t="s">
        <v>124</v>
      </c>
      <c r="C8" s="37">
        <v>341280</v>
      </c>
      <c r="D8" s="28"/>
      <c r="E8" s="48">
        <v>0</v>
      </c>
      <c r="F8" s="28"/>
      <c r="G8" s="37">
        <v>341280</v>
      </c>
      <c r="H8" s="28"/>
      <c r="I8" s="37">
        <v>628298</v>
      </c>
      <c r="J8" s="28"/>
      <c r="K8" s="37">
        <v>0</v>
      </c>
      <c r="L8" s="28"/>
      <c r="M8" s="37">
        <v>628298</v>
      </c>
    </row>
    <row r="9" spans="1:13" ht="21.75" customHeight="1">
      <c r="A9" s="19" t="s">
        <v>129</v>
      </c>
      <c r="C9" s="38">
        <v>3567378079</v>
      </c>
      <c r="D9" s="28"/>
      <c r="E9" s="49">
        <v>0</v>
      </c>
      <c r="F9" s="28"/>
      <c r="G9" s="38">
        <v>3567378079</v>
      </c>
      <c r="H9" s="28"/>
      <c r="I9" s="38">
        <v>7256617242</v>
      </c>
      <c r="J9" s="28"/>
      <c r="K9" s="38">
        <v>21934172</v>
      </c>
      <c r="L9" s="28"/>
      <c r="M9" s="38">
        <v>7234683070</v>
      </c>
    </row>
    <row r="10" spans="1:13" ht="21.75" customHeight="1">
      <c r="A10" s="19" t="s">
        <v>126</v>
      </c>
      <c r="C10" s="38">
        <v>3312396826</v>
      </c>
      <c r="D10" s="28"/>
      <c r="E10" s="49">
        <v>0</v>
      </c>
      <c r="F10" s="28"/>
      <c r="G10" s="38">
        <v>3312396826</v>
      </c>
      <c r="H10" s="28"/>
      <c r="I10" s="38">
        <v>6760813198</v>
      </c>
      <c r="J10" s="28"/>
      <c r="K10" s="38">
        <v>20736255</v>
      </c>
      <c r="L10" s="28"/>
      <c r="M10" s="38">
        <v>6740076943</v>
      </c>
    </row>
    <row r="11" spans="1:13" ht="21.75" customHeight="1">
      <c r="A11" s="19" t="s">
        <v>127</v>
      </c>
      <c r="C11" s="38">
        <v>3500737442</v>
      </c>
      <c r="D11" s="28"/>
      <c r="E11" s="49">
        <v>98090</v>
      </c>
      <c r="F11" s="28"/>
      <c r="G11" s="38">
        <v>3500639352</v>
      </c>
      <c r="H11" s="28"/>
      <c r="I11" s="38">
        <v>6937427134</v>
      </c>
      <c r="J11" s="28"/>
      <c r="K11" s="38">
        <v>14951378</v>
      </c>
      <c r="L11" s="28"/>
      <c r="M11" s="38">
        <v>6922475756</v>
      </c>
    </row>
    <row r="12" spans="1:13" ht="21.75" customHeight="1" thickBot="1">
      <c r="A12" s="12" t="s">
        <v>24</v>
      </c>
      <c r="C12" s="29">
        <f>SUM(C8:C11)</f>
        <v>10380853627</v>
      </c>
      <c r="D12" s="28"/>
      <c r="E12" s="29">
        <v>98090</v>
      </c>
      <c r="F12" s="28"/>
      <c r="G12" s="29">
        <f>SUM(G8:G11)</f>
        <v>10380755537</v>
      </c>
      <c r="H12" s="28"/>
      <c r="I12" s="29">
        <f>SUM(I8:I11)</f>
        <v>20955485872</v>
      </c>
      <c r="J12" s="28"/>
      <c r="K12" s="29">
        <f>SUM(K8:K11)</f>
        <v>57621805</v>
      </c>
      <c r="L12" s="28"/>
      <c r="M12" s="29">
        <f>SUM(M8:M11)</f>
        <v>20897864067</v>
      </c>
    </row>
    <row r="13" spans="1:13" ht="13.5" thickTop="1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9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0"/>
  <sheetViews>
    <sheetView rightToLeft="1" view="pageBreakPreview" zoomScale="91" zoomScaleNormal="100" zoomScaleSheetLayoutView="91" workbookViewId="0">
      <selection activeCell="AA18" sqref="AA18"/>
    </sheetView>
  </sheetViews>
  <sheetFormatPr defaultRowHeight="12.75"/>
  <cols>
    <col min="1" max="1" width="40.28515625" style="1" customWidth="1"/>
    <col min="2" max="2" width="1.28515625" style="1" customWidth="1"/>
    <col min="3" max="3" width="10.42578125" style="1" customWidth="1"/>
    <col min="4" max="4" width="1.28515625" style="1" customWidth="1"/>
    <col min="5" max="5" width="18.5703125" style="1" customWidth="1"/>
    <col min="6" max="6" width="1.28515625" style="1" customWidth="1"/>
    <col min="7" max="7" width="17.140625" style="1" customWidth="1"/>
    <col min="8" max="8" width="1.28515625" style="1" customWidth="1"/>
    <col min="9" max="9" width="15.5703125" style="1" customWidth="1"/>
    <col min="10" max="10" width="1.28515625" style="1" customWidth="1"/>
    <col min="11" max="11" width="13.140625" style="1" customWidth="1"/>
    <col min="12" max="12" width="1.28515625" style="1" customWidth="1"/>
    <col min="13" max="13" width="18" style="1" customWidth="1"/>
    <col min="14" max="14" width="1.28515625" style="1" customWidth="1"/>
    <col min="15" max="15" width="18.85546875" style="1" customWidth="1"/>
    <col min="16" max="16" width="1.28515625" style="1" customWidth="1"/>
    <col min="17" max="17" width="17.85546875" style="1" customWidth="1"/>
    <col min="18" max="18" width="1.28515625" customWidth="1"/>
    <col min="19" max="19" width="0.28515625" customWidth="1"/>
  </cols>
  <sheetData>
    <row r="1" spans="1:18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1"/>
    </row>
    <row r="2" spans="1:18" ht="21.75" customHeight="1">
      <c r="A2" s="69" t="s">
        <v>81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1.7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4.45" customHeight="1">
      <c r="R4" s="1"/>
    </row>
    <row r="5" spans="1:18" ht="14.45" customHeight="1">
      <c r="A5" s="70" t="s">
        <v>119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14.45" customHeight="1">
      <c r="A6" s="71" t="s">
        <v>84</v>
      </c>
      <c r="C6" s="71" t="s">
        <v>96</v>
      </c>
      <c r="D6" s="71"/>
      <c r="E6" s="71"/>
      <c r="F6" s="71"/>
      <c r="G6" s="71"/>
      <c r="H6" s="71"/>
      <c r="I6" s="71"/>
      <c r="K6" s="71" t="s">
        <v>97</v>
      </c>
      <c r="L6" s="71"/>
      <c r="M6" s="71"/>
      <c r="N6" s="71"/>
      <c r="O6" s="71"/>
      <c r="P6" s="71"/>
      <c r="Q6" s="71"/>
      <c r="R6" s="71"/>
    </row>
    <row r="7" spans="1:18" ht="37.5" customHeight="1">
      <c r="A7" s="71"/>
      <c r="C7" s="44" t="s">
        <v>8</v>
      </c>
      <c r="D7" s="4"/>
      <c r="E7" s="44" t="s">
        <v>10</v>
      </c>
      <c r="F7" s="4"/>
      <c r="G7" s="44" t="s">
        <v>118</v>
      </c>
      <c r="H7" s="4"/>
      <c r="I7" s="44" t="s">
        <v>120</v>
      </c>
      <c r="K7" s="44" t="s">
        <v>8</v>
      </c>
      <c r="L7" s="4"/>
      <c r="M7" s="44" t="s">
        <v>10</v>
      </c>
      <c r="N7" s="4"/>
      <c r="O7" s="44" t="s">
        <v>118</v>
      </c>
      <c r="P7" s="4"/>
      <c r="Q7" s="84" t="s">
        <v>120</v>
      </c>
      <c r="R7" s="84"/>
    </row>
    <row r="8" spans="1:18" ht="21.75" customHeight="1">
      <c r="A8" s="6" t="s">
        <v>23</v>
      </c>
      <c r="C8" s="37">
        <v>1523561</v>
      </c>
      <c r="D8" s="28"/>
      <c r="E8" s="37">
        <v>35937284564</v>
      </c>
      <c r="F8" s="28"/>
      <c r="G8" s="37">
        <v>35021091156</v>
      </c>
      <c r="H8" s="28"/>
      <c r="I8" s="37">
        <v>916193408</v>
      </c>
      <c r="J8" s="28"/>
      <c r="K8" s="37">
        <v>1523561</v>
      </c>
      <c r="L8" s="28"/>
      <c r="M8" s="37">
        <v>35937284564</v>
      </c>
      <c r="N8" s="28"/>
      <c r="O8" s="37">
        <v>34075020718</v>
      </c>
      <c r="P8" s="28"/>
      <c r="Q8" s="82">
        <v>1862263846</v>
      </c>
      <c r="R8" s="82"/>
    </row>
    <row r="9" spans="1:18" ht="21.75" customHeight="1">
      <c r="A9" s="19" t="s">
        <v>22</v>
      </c>
      <c r="C9" s="38">
        <v>2419096</v>
      </c>
      <c r="D9" s="28"/>
      <c r="E9" s="38">
        <v>37563134448</v>
      </c>
      <c r="F9" s="28"/>
      <c r="G9" s="38">
        <v>37050188017</v>
      </c>
      <c r="H9" s="28"/>
      <c r="I9" s="38">
        <f>'درآمد سرمایه گذاری در صندوق'!J10</f>
        <v>737784870</v>
      </c>
      <c r="J9" s="28"/>
      <c r="K9" s="38">
        <v>2419096</v>
      </c>
      <c r="L9" s="28"/>
      <c r="M9" s="38">
        <v>37563134448</v>
      </c>
      <c r="N9" s="28"/>
      <c r="O9" s="38">
        <v>36617101144</v>
      </c>
      <c r="P9" s="28"/>
      <c r="Q9" s="80">
        <f>'درآمد سرمایه گذاری در صندوق'!U10</f>
        <v>1170871743</v>
      </c>
      <c r="R9" s="80"/>
    </row>
    <row r="10" spans="1:18" ht="21.75" customHeight="1">
      <c r="A10" s="19" t="s">
        <v>48</v>
      </c>
      <c r="C10" s="38">
        <v>28908</v>
      </c>
      <c r="D10" s="28"/>
      <c r="E10" s="38">
        <v>24711860163</v>
      </c>
      <c r="F10" s="28"/>
      <c r="G10" s="38">
        <v>24156927163</v>
      </c>
      <c r="H10" s="28"/>
      <c r="I10" s="38">
        <v>554933000</v>
      </c>
      <c r="J10" s="28"/>
      <c r="K10" s="38">
        <v>28908</v>
      </c>
      <c r="L10" s="28"/>
      <c r="M10" s="38">
        <v>24711860163</v>
      </c>
      <c r="N10" s="28"/>
      <c r="O10" s="38">
        <v>23369326941</v>
      </c>
      <c r="P10" s="28"/>
      <c r="Q10" s="80">
        <v>1342533222</v>
      </c>
      <c r="R10" s="80"/>
    </row>
    <row r="11" spans="1:18" ht="21.75" customHeight="1">
      <c r="A11" s="19" t="s">
        <v>56</v>
      </c>
      <c r="C11" s="38">
        <v>61646</v>
      </c>
      <c r="D11" s="28"/>
      <c r="E11" s="38">
        <v>38799123384</v>
      </c>
      <c r="F11" s="28"/>
      <c r="G11" s="38">
        <v>37874600984</v>
      </c>
      <c r="H11" s="28"/>
      <c r="I11" s="38">
        <v>924522400</v>
      </c>
      <c r="J11" s="28"/>
      <c r="K11" s="38">
        <v>61646</v>
      </c>
      <c r="L11" s="28"/>
      <c r="M11" s="38">
        <v>38799123384</v>
      </c>
      <c r="N11" s="28"/>
      <c r="O11" s="38">
        <v>36678885346</v>
      </c>
      <c r="P11" s="28"/>
      <c r="Q11" s="80">
        <v>2120238038</v>
      </c>
      <c r="R11" s="80"/>
    </row>
    <row r="12" spans="1:18" ht="21.75" customHeight="1">
      <c r="A12" s="19" t="s">
        <v>41</v>
      </c>
      <c r="C12" s="38">
        <v>103173</v>
      </c>
      <c r="D12" s="28"/>
      <c r="E12" s="38">
        <v>65347217439</v>
      </c>
      <c r="F12" s="28"/>
      <c r="G12" s="38">
        <v>63858700892</v>
      </c>
      <c r="H12" s="28"/>
      <c r="I12" s="38">
        <v>1488516547</v>
      </c>
      <c r="J12" s="28"/>
      <c r="K12" s="38">
        <v>103173</v>
      </c>
      <c r="L12" s="28"/>
      <c r="M12" s="38">
        <v>65347217439</v>
      </c>
      <c r="N12" s="28"/>
      <c r="O12" s="38">
        <v>61376808436</v>
      </c>
      <c r="P12" s="28"/>
      <c r="Q12" s="80">
        <v>3970409003</v>
      </c>
      <c r="R12" s="80"/>
    </row>
    <row r="13" spans="1:18" ht="21.75" customHeight="1">
      <c r="A13" s="19" t="s">
        <v>58</v>
      </c>
      <c r="C13" s="38">
        <v>9095</v>
      </c>
      <c r="D13" s="28"/>
      <c r="E13" s="38">
        <v>7552119380</v>
      </c>
      <c r="F13" s="28"/>
      <c r="G13" s="38">
        <v>7365705673</v>
      </c>
      <c r="H13" s="28"/>
      <c r="I13" s="38">
        <v>186413707</v>
      </c>
      <c r="J13" s="28"/>
      <c r="K13" s="38">
        <v>9095</v>
      </c>
      <c r="L13" s="28"/>
      <c r="M13" s="38">
        <v>7552119380</v>
      </c>
      <c r="N13" s="28"/>
      <c r="O13" s="38">
        <v>7171198884</v>
      </c>
      <c r="P13" s="28"/>
      <c r="Q13" s="80">
        <v>380920496</v>
      </c>
      <c r="R13" s="80"/>
    </row>
    <row r="14" spans="1:18" ht="21.75" customHeight="1">
      <c r="A14" s="19" t="s">
        <v>34</v>
      </c>
      <c r="C14" s="38">
        <v>435000</v>
      </c>
      <c r="D14" s="28"/>
      <c r="E14" s="38">
        <v>418762434849</v>
      </c>
      <c r="F14" s="28"/>
      <c r="G14" s="38">
        <v>417135855820</v>
      </c>
      <c r="H14" s="28"/>
      <c r="I14" s="38">
        <v>1626579029</v>
      </c>
      <c r="J14" s="28"/>
      <c r="K14" s="38">
        <v>435000</v>
      </c>
      <c r="L14" s="28"/>
      <c r="M14" s="38">
        <v>418762434849</v>
      </c>
      <c r="N14" s="28"/>
      <c r="O14" s="38">
        <v>415551529381</v>
      </c>
      <c r="P14" s="28"/>
      <c r="Q14" s="80">
        <v>3210905468</v>
      </c>
      <c r="R14" s="80"/>
    </row>
    <row r="15" spans="1:18" ht="21.75" customHeight="1">
      <c r="A15" s="19" t="s">
        <v>43</v>
      </c>
      <c r="C15" s="38">
        <v>75533</v>
      </c>
      <c r="D15" s="28"/>
      <c r="E15" s="38">
        <v>46678485290</v>
      </c>
      <c r="F15" s="28"/>
      <c r="G15" s="38">
        <v>45478483460</v>
      </c>
      <c r="H15" s="28"/>
      <c r="I15" s="38">
        <v>1200001830</v>
      </c>
      <c r="J15" s="28"/>
      <c r="K15" s="38">
        <v>75533</v>
      </c>
      <c r="L15" s="28"/>
      <c r="M15" s="38">
        <v>46678485290</v>
      </c>
      <c r="N15" s="28"/>
      <c r="O15" s="38">
        <v>43801199593</v>
      </c>
      <c r="P15" s="28"/>
      <c r="Q15" s="80">
        <v>2877285697</v>
      </c>
      <c r="R15" s="80"/>
    </row>
    <row r="16" spans="1:18" ht="21.75" customHeight="1">
      <c r="A16" s="19" t="s">
        <v>38</v>
      </c>
      <c r="C16" s="38">
        <v>59220</v>
      </c>
      <c r="D16" s="28"/>
      <c r="E16" s="38">
        <v>39314952873</v>
      </c>
      <c r="F16" s="28"/>
      <c r="G16" s="38">
        <v>38368196703</v>
      </c>
      <c r="H16" s="28"/>
      <c r="I16" s="38">
        <v>946756170</v>
      </c>
      <c r="J16" s="28"/>
      <c r="K16" s="38">
        <v>59220</v>
      </c>
      <c r="L16" s="28"/>
      <c r="M16" s="38">
        <v>39314952873</v>
      </c>
      <c r="N16" s="28"/>
      <c r="O16" s="38">
        <v>37597884148</v>
      </c>
      <c r="P16" s="28"/>
      <c r="Q16" s="80">
        <v>1717068725</v>
      </c>
      <c r="R16" s="80"/>
    </row>
    <row r="17" spans="1:18" ht="21.75" customHeight="1">
      <c r="A17" s="19" t="s">
        <v>51</v>
      </c>
      <c r="C17" s="38">
        <v>66921</v>
      </c>
      <c r="D17" s="28"/>
      <c r="E17" s="38">
        <v>53240726488</v>
      </c>
      <c r="F17" s="28"/>
      <c r="G17" s="38">
        <v>51838316561</v>
      </c>
      <c r="H17" s="28"/>
      <c r="I17" s="38">
        <v>1402409927</v>
      </c>
      <c r="J17" s="28"/>
      <c r="K17" s="38">
        <v>66921</v>
      </c>
      <c r="L17" s="28"/>
      <c r="M17" s="38">
        <v>53240726488</v>
      </c>
      <c r="N17" s="28"/>
      <c r="O17" s="38">
        <v>50121434943</v>
      </c>
      <c r="P17" s="28"/>
      <c r="Q17" s="80">
        <v>3119291545</v>
      </c>
      <c r="R17" s="80"/>
    </row>
    <row r="18" spans="1:18" ht="21.75" customHeight="1">
      <c r="A18" s="19" t="s">
        <v>53</v>
      </c>
      <c r="C18" s="38">
        <v>33895</v>
      </c>
      <c r="D18" s="28"/>
      <c r="E18" s="38">
        <v>24722259728</v>
      </c>
      <c r="F18" s="28"/>
      <c r="G18" s="38">
        <v>24167160258</v>
      </c>
      <c r="H18" s="28"/>
      <c r="I18" s="38">
        <v>555099470</v>
      </c>
      <c r="J18" s="28"/>
      <c r="K18" s="38">
        <v>33895</v>
      </c>
      <c r="L18" s="28"/>
      <c r="M18" s="38">
        <v>24722259728</v>
      </c>
      <c r="N18" s="28"/>
      <c r="O18" s="38">
        <v>23396188772</v>
      </c>
      <c r="P18" s="28"/>
      <c r="Q18" s="80">
        <v>1326070956</v>
      </c>
      <c r="R18" s="80"/>
    </row>
    <row r="19" spans="1:18" ht="21.75" customHeight="1">
      <c r="A19" s="9" t="s">
        <v>45</v>
      </c>
      <c r="C19" s="39">
        <v>59775</v>
      </c>
      <c r="D19" s="28"/>
      <c r="E19" s="39">
        <v>55879495005</v>
      </c>
      <c r="F19" s="28"/>
      <c r="G19" s="39">
        <v>54650146115</v>
      </c>
      <c r="H19" s="28"/>
      <c r="I19" s="39">
        <v>1229348890</v>
      </c>
      <c r="J19" s="28"/>
      <c r="K19" s="39">
        <v>59775</v>
      </c>
      <c r="L19" s="28"/>
      <c r="M19" s="39">
        <v>55879495005</v>
      </c>
      <c r="N19" s="28"/>
      <c r="O19" s="39">
        <v>53184131128</v>
      </c>
      <c r="P19" s="28"/>
      <c r="Q19" s="81">
        <v>2695363877</v>
      </c>
      <c r="R19" s="81"/>
    </row>
    <row r="20" spans="1:18" ht="21.75" customHeight="1">
      <c r="A20" s="12" t="s">
        <v>24</v>
      </c>
      <c r="C20" s="29">
        <f>SUM(C8:C19)</f>
        <v>4875823</v>
      </c>
      <c r="D20" s="28"/>
      <c r="E20" s="29">
        <f>SUM(E8:E19)</f>
        <v>848509093611</v>
      </c>
      <c r="F20" s="28"/>
      <c r="G20" s="29">
        <f>SUM(G8:G19)</f>
        <v>836965372802</v>
      </c>
      <c r="H20" s="28"/>
      <c r="I20" s="29">
        <f>SUM(I8:I19)</f>
        <v>11768559248</v>
      </c>
      <c r="J20" s="28"/>
      <c r="K20" s="29">
        <f>SUM(K8:K19)</f>
        <v>4875823</v>
      </c>
      <c r="L20" s="28"/>
      <c r="M20" s="29">
        <f>SUM(M8:M19)</f>
        <v>848509093611</v>
      </c>
      <c r="N20" s="28"/>
      <c r="O20" s="29">
        <f>SUM(O8:O19)</f>
        <v>822940709434</v>
      </c>
      <c r="P20" s="28"/>
      <c r="Q20" s="85">
        <f>SUM(Q8:R19)</f>
        <v>25793222616</v>
      </c>
      <c r="R20" s="85"/>
    </row>
  </sheetData>
  <mergeCells count="21">
    <mergeCell ref="Q18:R18"/>
    <mergeCell ref="Q19:R19"/>
    <mergeCell ref="Q20:R20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2"/>
  <sheetViews>
    <sheetView rightToLeft="1" view="pageBreakPreview" zoomScale="86" zoomScaleNormal="100" zoomScaleSheetLayoutView="86" workbookViewId="0">
      <selection activeCell="AF16" sqref="AF16"/>
    </sheetView>
  </sheetViews>
  <sheetFormatPr defaultRowHeight="12.75"/>
  <cols>
    <col min="1" max="1" width="5.140625" style="1" customWidth="1"/>
    <col min="2" max="2" width="14.28515625" style="1" customWidth="1"/>
    <col min="3" max="3" width="1.28515625" style="1" customWidth="1"/>
    <col min="4" max="4" width="2.5703125" style="1" customWidth="1"/>
    <col min="5" max="5" width="10.42578125" style="1" customWidth="1"/>
    <col min="6" max="6" width="1.28515625" style="1" customWidth="1"/>
    <col min="7" max="7" width="16.28515625" style="1" customWidth="1"/>
    <col min="8" max="8" width="1.28515625" style="1" customWidth="1"/>
    <col min="9" max="9" width="18.28515625" style="1" customWidth="1"/>
    <col min="10" max="10" width="1.28515625" style="1" customWidth="1"/>
    <col min="11" max="11" width="16.5703125" style="1" customWidth="1"/>
    <col min="12" max="12" width="1.28515625" style="1" customWidth="1"/>
    <col min="13" max="13" width="16.140625" style="1" customWidth="1"/>
    <col min="14" max="14" width="1.28515625" style="1" customWidth="1"/>
    <col min="15" max="15" width="13" style="1" customWidth="1"/>
    <col min="16" max="16" width="1.28515625" style="1" customWidth="1"/>
    <col min="17" max="17" width="13" style="1" customWidth="1"/>
    <col min="18" max="18" width="1.28515625" style="1" customWidth="1"/>
    <col min="19" max="19" width="15.5703125" style="1" customWidth="1"/>
    <col min="20" max="20" width="1.28515625" style="1" customWidth="1"/>
    <col min="21" max="21" width="19.42578125" style="1" customWidth="1"/>
    <col min="22" max="22" width="1.28515625" style="1" customWidth="1"/>
    <col min="23" max="23" width="16.42578125" style="1" customWidth="1"/>
    <col min="24" max="24" width="1.28515625" style="1" customWidth="1"/>
    <col min="25" max="25" width="16.85546875" style="1" customWidth="1"/>
    <col min="26" max="26" width="1.28515625" style="1" customWidth="1"/>
    <col min="27" max="27" width="20.42578125" style="1" customWidth="1"/>
    <col min="28" max="28" width="0.28515625" style="1" customWidth="1"/>
    <col min="29" max="29" width="9.140625" style="1"/>
  </cols>
  <sheetData>
    <row r="1" spans="1:27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 ht="21.75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ht="21.7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ht="14.45" customHeight="1"/>
    <row r="5" spans="1:27" ht="14.45" customHeight="1">
      <c r="A5" s="2" t="s">
        <v>15</v>
      </c>
      <c r="B5" s="70" t="s">
        <v>16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</row>
    <row r="6" spans="1:27" ht="14.45" customHeight="1">
      <c r="E6" s="71" t="s">
        <v>3</v>
      </c>
      <c r="F6" s="71"/>
      <c r="G6" s="71"/>
      <c r="H6" s="71"/>
      <c r="I6" s="71"/>
      <c r="K6" s="71" t="s">
        <v>4</v>
      </c>
      <c r="L6" s="71"/>
      <c r="M6" s="71"/>
      <c r="N6" s="71"/>
      <c r="O6" s="71"/>
      <c r="P6" s="71"/>
      <c r="Q6" s="71"/>
      <c r="S6" s="71" t="s">
        <v>5</v>
      </c>
      <c r="T6" s="71"/>
      <c r="U6" s="71"/>
      <c r="V6" s="71"/>
      <c r="W6" s="71"/>
      <c r="X6" s="71"/>
      <c r="Y6" s="71"/>
      <c r="Z6" s="71"/>
      <c r="AA6" s="71"/>
    </row>
    <row r="7" spans="1:27" ht="14.45" customHeight="1">
      <c r="E7" s="4"/>
      <c r="F7" s="4"/>
      <c r="G7" s="4"/>
      <c r="H7" s="4"/>
      <c r="I7" s="4"/>
      <c r="K7" s="72" t="s">
        <v>17</v>
      </c>
      <c r="L7" s="72"/>
      <c r="M7" s="72"/>
      <c r="N7" s="4"/>
      <c r="O7" s="72" t="s">
        <v>18</v>
      </c>
      <c r="P7" s="72"/>
      <c r="Q7" s="72"/>
      <c r="S7" s="4"/>
      <c r="T7" s="4"/>
      <c r="U7" s="4"/>
      <c r="V7" s="4"/>
      <c r="W7" s="4"/>
      <c r="X7" s="4"/>
      <c r="Y7" s="4"/>
      <c r="Z7" s="4"/>
      <c r="AA7" s="4"/>
    </row>
    <row r="8" spans="1:27" ht="14.45" customHeight="1">
      <c r="A8" s="71" t="s">
        <v>19</v>
      </c>
      <c r="B8" s="71"/>
      <c r="D8" s="71" t="s">
        <v>20</v>
      </c>
      <c r="E8" s="71"/>
      <c r="G8" s="3" t="s">
        <v>9</v>
      </c>
      <c r="I8" s="3" t="s">
        <v>10</v>
      </c>
      <c r="K8" s="5" t="s">
        <v>8</v>
      </c>
      <c r="L8" s="4"/>
      <c r="M8" s="5" t="s">
        <v>9</v>
      </c>
      <c r="O8" s="5" t="s">
        <v>8</v>
      </c>
      <c r="P8" s="4"/>
      <c r="Q8" s="5" t="s">
        <v>11</v>
      </c>
      <c r="S8" s="3" t="s">
        <v>8</v>
      </c>
      <c r="U8" s="3" t="s">
        <v>21</v>
      </c>
      <c r="W8" s="3" t="s">
        <v>9</v>
      </c>
      <c r="Y8" s="3" t="s">
        <v>10</v>
      </c>
      <c r="AA8" s="3" t="s">
        <v>13</v>
      </c>
    </row>
    <row r="9" spans="1:27" ht="21.75" customHeight="1">
      <c r="A9" s="73" t="s">
        <v>22</v>
      </c>
      <c r="B9" s="73"/>
      <c r="D9" s="74">
        <v>1775583</v>
      </c>
      <c r="E9" s="74"/>
      <c r="G9" s="7">
        <v>26599984320</v>
      </c>
      <c r="I9" s="7">
        <v>27050225748.48</v>
      </c>
      <c r="K9" s="7">
        <v>643513</v>
      </c>
      <c r="M9" s="7">
        <v>9999982270.5900002</v>
      </c>
      <c r="O9" s="7">
        <v>0</v>
      </c>
      <c r="Q9" s="7">
        <v>0</v>
      </c>
      <c r="S9" s="7">
        <v>2419096</v>
      </c>
      <c r="U9" s="7">
        <v>15620.7</v>
      </c>
      <c r="W9" s="7">
        <v>36599966589</v>
      </c>
      <c r="Y9" s="7">
        <v>37787972887.199997</v>
      </c>
      <c r="AA9" s="14">
        <f>Y9/
1273949853017</f>
        <v>2.9662056789527134E-2</v>
      </c>
    </row>
    <row r="10" spans="1:27" ht="21.75" customHeight="1">
      <c r="A10" s="75" t="s">
        <v>23</v>
      </c>
      <c r="B10" s="75"/>
      <c r="D10" s="76">
        <v>1523561</v>
      </c>
      <c r="E10" s="76"/>
      <c r="G10" s="10">
        <v>33199951275</v>
      </c>
      <c r="I10" s="10">
        <v>35021091156.739998</v>
      </c>
      <c r="K10" s="10">
        <v>0</v>
      </c>
      <c r="M10" s="10">
        <v>0</v>
      </c>
      <c r="O10" s="10">
        <v>0</v>
      </c>
      <c r="Q10" s="10">
        <v>0</v>
      </c>
      <c r="S10" s="10">
        <v>1523561</v>
      </c>
      <c r="U10" s="10">
        <v>23587.69</v>
      </c>
      <c r="W10" s="10">
        <v>33199951275</v>
      </c>
      <c r="Y10" s="10">
        <v>35937284564.089996</v>
      </c>
      <c r="AA10" s="15">
        <f>Y10/
1273949853017</f>
        <v>2.8209340013645293E-2</v>
      </c>
    </row>
    <row r="11" spans="1:27" ht="21.75" customHeight="1" thickBot="1">
      <c r="A11" s="77" t="s">
        <v>24</v>
      </c>
      <c r="B11" s="77"/>
      <c r="D11" s="78">
        <f>D9+D10</f>
        <v>3299144</v>
      </c>
      <c r="E11" s="78"/>
      <c r="G11" s="13">
        <f>SUM(G9:G10)</f>
        <v>59799935595</v>
      </c>
      <c r="I11" s="13">
        <f>SUM(I9:I10)</f>
        <v>62071316905.220001</v>
      </c>
      <c r="K11" s="13">
        <f>SUM(K9:K10)</f>
        <v>643513</v>
      </c>
      <c r="M11" s="13">
        <f>SUM(M9:M10)</f>
        <v>9999982270.5900002</v>
      </c>
      <c r="O11" s="13">
        <v>0</v>
      </c>
      <c r="Q11" s="13">
        <v>0</v>
      </c>
      <c r="S11" s="13">
        <f>SUM(S9:S10)</f>
        <v>3942657</v>
      </c>
      <c r="U11" s="13"/>
      <c r="W11" s="13">
        <f>SUM(W9:W10)</f>
        <v>69799917864</v>
      </c>
      <c r="Y11" s="13">
        <f>SUM(Y9:Y10)</f>
        <v>73725257451.289993</v>
      </c>
      <c r="AA11" s="16">
        <f>SUM(AA9:AA10)</f>
        <v>5.7871396803172423E-2</v>
      </c>
    </row>
    <row r="12" spans="1:27" ht="13.5" thickTop="1"/>
  </sheetData>
  <mergeCells count="17">
    <mergeCell ref="A10:B10"/>
    <mergeCell ref="D10:E10"/>
    <mergeCell ref="A11:B11"/>
    <mergeCell ref="D11:E11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2"/>
  <sheetViews>
    <sheetView rightToLeft="1" view="pageBreakPreview" topLeftCell="E1" zoomScale="91" zoomScaleNormal="100" zoomScaleSheetLayoutView="91" workbookViewId="0">
      <selection activeCell="AL10" sqref="AL10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8.140625" customWidth="1"/>
    <col min="19" max="19" width="1.28515625" customWidth="1"/>
    <col min="20" max="20" width="17.7109375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.7109375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s="1" customFormat="1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</row>
    <row r="2" spans="1:38" s="1" customFormat="1" ht="21.75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</row>
    <row r="3" spans="1:38" s="1" customFormat="1" ht="21.7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</row>
    <row r="4" spans="1:38" s="1" customFormat="1" ht="14.45" customHeight="1"/>
    <row r="5" spans="1:38" s="1" customFormat="1" ht="14.45" customHeight="1">
      <c r="A5" s="2" t="s">
        <v>25</v>
      </c>
      <c r="B5" s="70" t="s">
        <v>26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</row>
    <row r="6" spans="1:38" s="1" customFormat="1" ht="14.45" customHeight="1">
      <c r="A6" s="71" t="s">
        <v>27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 t="s">
        <v>3</v>
      </c>
      <c r="Q6" s="71"/>
      <c r="R6" s="71"/>
      <c r="S6" s="71"/>
      <c r="T6" s="71"/>
      <c r="V6" s="71" t="s">
        <v>4</v>
      </c>
      <c r="W6" s="71"/>
      <c r="X6" s="71"/>
      <c r="Y6" s="71"/>
      <c r="Z6" s="71"/>
      <c r="AA6" s="71"/>
      <c r="AB6" s="71"/>
      <c r="AD6" s="71" t="s">
        <v>5</v>
      </c>
      <c r="AE6" s="71"/>
      <c r="AF6" s="71"/>
      <c r="AG6" s="71"/>
      <c r="AH6" s="71"/>
      <c r="AI6" s="71"/>
      <c r="AJ6" s="71"/>
      <c r="AK6" s="71"/>
      <c r="AL6" s="71"/>
    </row>
    <row r="7" spans="1:38" s="1" customFormat="1" ht="14.4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V7" s="72" t="s">
        <v>6</v>
      </c>
      <c r="W7" s="72"/>
      <c r="X7" s="72"/>
      <c r="Y7" s="4"/>
      <c r="Z7" s="72" t="s">
        <v>7</v>
      </c>
      <c r="AA7" s="72"/>
      <c r="AB7" s="72"/>
      <c r="AD7" s="4"/>
      <c r="AE7" s="4"/>
      <c r="AF7" s="4"/>
      <c r="AG7" s="4"/>
      <c r="AH7" s="4"/>
      <c r="AI7" s="4"/>
      <c r="AJ7" s="4"/>
      <c r="AK7" s="4"/>
      <c r="AL7" s="4"/>
    </row>
    <row r="8" spans="1:38" s="1" customFormat="1" ht="14.45" customHeight="1">
      <c r="A8" s="71" t="s">
        <v>28</v>
      </c>
      <c r="B8" s="71"/>
      <c r="D8" s="3" t="s">
        <v>29</v>
      </c>
      <c r="F8" s="3" t="s">
        <v>30</v>
      </c>
      <c r="H8" s="3" t="s">
        <v>31</v>
      </c>
      <c r="J8" s="3" t="s">
        <v>32</v>
      </c>
      <c r="L8" s="3" t="s">
        <v>33</v>
      </c>
      <c r="N8" s="3" t="s">
        <v>14</v>
      </c>
      <c r="P8" s="3" t="s">
        <v>8</v>
      </c>
      <c r="R8" s="3" t="s">
        <v>9</v>
      </c>
      <c r="T8" s="3" t="s">
        <v>10</v>
      </c>
      <c r="V8" s="5" t="s">
        <v>8</v>
      </c>
      <c r="W8" s="4"/>
      <c r="X8" s="5" t="s">
        <v>9</v>
      </c>
      <c r="Z8" s="5" t="s">
        <v>8</v>
      </c>
      <c r="AA8" s="4"/>
      <c r="AB8" s="5" t="s">
        <v>11</v>
      </c>
      <c r="AD8" s="3" t="s">
        <v>8</v>
      </c>
      <c r="AF8" s="3" t="s">
        <v>12</v>
      </c>
      <c r="AH8" s="3" t="s">
        <v>9</v>
      </c>
      <c r="AJ8" s="3" t="s">
        <v>10</v>
      </c>
      <c r="AL8" s="3" t="s">
        <v>13</v>
      </c>
    </row>
    <row r="9" spans="1:38" s="1" customFormat="1" ht="21.75" customHeight="1">
      <c r="A9" s="73" t="s">
        <v>34</v>
      </c>
      <c r="B9" s="73"/>
      <c r="D9" s="6" t="s">
        <v>35</v>
      </c>
      <c r="F9" s="6" t="s">
        <v>35</v>
      </c>
      <c r="H9" s="6" t="s">
        <v>36</v>
      </c>
      <c r="J9" s="6" t="s">
        <v>37</v>
      </c>
      <c r="L9" s="8">
        <v>18.5</v>
      </c>
      <c r="N9" s="8">
        <v>18.5</v>
      </c>
      <c r="P9" s="7">
        <v>435000</v>
      </c>
      <c r="R9" s="7">
        <v>435020000000</v>
      </c>
      <c r="T9" s="7">
        <v>417135855820</v>
      </c>
      <c r="V9" s="7">
        <v>0</v>
      </c>
      <c r="X9" s="7">
        <v>0</v>
      </c>
      <c r="Z9" s="7">
        <v>0</v>
      </c>
      <c r="AB9" s="7">
        <v>0</v>
      </c>
      <c r="AD9" s="7">
        <v>435000</v>
      </c>
      <c r="AF9" s="7">
        <v>962846</v>
      </c>
      <c r="AH9" s="7">
        <v>435020000000</v>
      </c>
      <c r="AJ9" s="7">
        <v>418762434849</v>
      </c>
      <c r="AL9" s="14">
        <f>AJ9/1273949853017</f>
        <v>0.32871186715652606</v>
      </c>
    </row>
    <row r="10" spans="1:38" s="1" customFormat="1" ht="21.75" customHeight="1">
      <c r="A10" s="79" t="s">
        <v>38</v>
      </c>
      <c r="B10" s="79"/>
      <c r="D10" s="19" t="s">
        <v>35</v>
      </c>
      <c r="F10" s="19" t="s">
        <v>35</v>
      </c>
      <c r="H10" s="19" t="s">
        <v>39</v>
      </c>
      <c r="J10" s="19" t="s">
        <v>40</v>
      </c>
      <c r="L10" s="20">
        <v>0</v>
      </c>
      <c r="N10" s="20">
        <v>0</v>
      </c>
      <c r="P10" s="21">
        <v>59220</v>
      </c>
      <c r="R10" s="21">
        <v>36117276812</v>
      </c>
      <c r="T10" s="21">
        <v>38368196703</v>
      </c>
      <c r="V10" s="21">
        <v>0</v>
      </c>
      <c r="X10" s="21">
        <v>0</v>
      </c>
      <c r="Z10" s="21">
        <v>0</v>
      </c>
      <c r="AB10" s="21">
        <v>0</v>
      </c>
      <c r="AD10" s="21">
        <v>59220</v>
      </c>
      <c r="AF10" s="21">
        <v>664000</v>
      </c>
      <c r="AH10" s="21">
        <v>36117276812</v>
      </c>
      <c r="AJ10" s="21">
        <v>39314952873</v>
      </c>
      <c r="AL10" s="30">
        <f t="shared" ref="AL10:AL18" si="0">AJ10/1273949853017</f>
        <v>3.0860675386784921E-2</v>
      </c>
    </row>
    <row r="11" spans="1:38" s="1" customFormat="1" ht="21.75" customHeight="1">
      <c r="A11" s="79" t="s">
        <v>41</v>
      </c>
      <c r="B11" s="79"/>
      <c r="D11" s="19" t="s">
        <v>35</v>
      </c>
      <c r="F11" s="19" t="s">
        <v>35</v>
      </c>
      <c r="H11" s="19" t="s">
        <v>39</v>
      </c>
      <c r="J11" s="19" t="s">
        <v>42</v>
      </c>
      <c r="L11" s="20">
        <v>0</v>
      </c>
      <c r="N11" s="20">
        <v>0</v>
      </c>
      <c r="P11" s="21">
        <v>103173</v>
      </c>
      <c r="R11" s="21">
        <v>60361965282</v>
      </c>
      <c r="T11" s="21">
        <v>63858700892</v>
      </c>
      <c r="V11" s="21">
        <v>0</v>
      </c>
      <c r="X11" s="21">
        <v>0</v>
      </c>
      <c r="Z11" s="21">
        <v>0</v>
      </c>
      <c r="AB11" s="21">
        <v>0</v>
      </c>
      <c r="AD11" s="21">
        <v>103173</v>
      </c>
      <c r="AF11" s="21">
        <v>633490</v>
      </c>
      <c r="AH11" s="21">
        <v>60361965282</v>
      </c>
      <c r="AJ11" s="21">
        <v>65347217439</v>
      </c>
      <c r="AL11" s="30">
        <f t="shared" si="0"/>
        <v>5.1294968388467629E-2</v>
      </c>
    </row>
    <row r="12" spans="1:38" s="1" customFormat="1" ht="21.75" customHeight="1">
      <c r="A12" s="79" t="s">
        <v>43</v>
      </c>
      <c r="B12" s="79"/>
      <c r="D12" s="19" t="s">
        <v>35</v>
      </c>
      <c r="F12" s="19" t="s">
        <v>35</v>
      </c>
      <c r="H12" s="19" t="s">
        <v>39</v>
      </c>
      <c r="J12" s="19" t="s">
        <v>44</v>
      </c>
      <c r="L12" s="20">
        <v>0</v>
      </c>
      <c r="N12" s="20">
        <v>0</v>
      </c>
      <c r="P12" s="21">
        <v>75533</v>
      </c>
      <c r="R12" s="21">
        <v>43222486520</v>
      </c>
      <c r="T12" s="21">
        <v>45478483460</v>
      </c>
      <c r="V12" s="21">
        <v>0</v>
      </c>
      <c r="X12" s="21">
        <v>0</v>
      </c>
      <c r="Z12" s="21">
        <v>0</v>
      </c>
      <c r="AB12" s="21">
        <v>0</v>
      </c>
      <c r="AD12" s="21">
        <v>75533</v>
      </c>
      <c r="AF12" s="21">
        <v>618100</v>
      </c>
      <c r="AH12" s="21">
        <v>43222486520</v>
      </c>
      <c r="AJ12" s="21">
        <v>46678485290</v>
      </c>
      <c r="AL12" s="30">
        <f t="shared" si="0"/>
        <v>3.6640755661971183E-2</v>
      </c>
    </row>
    <row r="13" spans="1:38" s="1" customFormat="1" ht="21.75" customHeight="1">
      <c r="A13" s="79" t="s">
        <v>45</v>
      </c>
      <c r="B13" s="79"/>
      <c r="D13" s="19" t="s">
        <v>35</v>
      </c>
      <c r="F13" s="19" t="s">
        <v>35</v>
      </c>
      <c r="H13" s="19" t="s">
        <v>46</v>
      </c>
      <c r="J13" s="19" t="s">
        <v>47</v>
      </c>
      <c r="L13" s="20">
        <v>0</v>
      </c>
      <c r="N13" s="20">
        <v>0</v>
      </c>
      <c r="P13" s="21">
        <v>59775</v>
      </c>
      <c r="R13" s="21">
        <v>50267647354</v>
      </c>
      <c r="T13" s="21">
        <v>54650146115</v>
      </c>
      <c r="V13" s="21">
        <v>0</v>
      </c>
      <c r="X13" s="21">
        <v>0</v>
      </c>
      <c r="Z13" s="21">
        <v>0</v>
      </c>
      <c r="AB13" s="21">
        <v>0</v>
      </c>
      <c r="AD13" s="21">
        <v>59775</v>
      </c>
      <c r="AF13" s="21">
        <v>935000</v>
      </c>
      <c r="AH13" s="21">
        <v>50267647354</v>
      </c>
      <c r="AJ13" s="21">
        <v>55879495005</v>
      </c>
      <c r="AL13" s="30">
        <f t="shared" si="0"/>
        <v>4.386318258341549E-2</v>
      </c>
    </row>
    <row r="14" spans="1:38" s="1" customFormat="1" ht="21.75" customHeight="1">
      <c r="A14" s="79" t="s">
        <v>48</v>
      </c>
      <c r="B14" s="79"/>
      <c r="D14" s="19" t="s">
        <v>35</v>
      </c>
      <c r="F14" s="19" t="s">
        <v>35</v>
      </c>
      <c r="H14" s="19" t="s">
        <v>49</v>
      </c>
      <c r="J14" s="19" t="s">
        <v>50</v>
      </c>
      <c r="L14" s="20">
        <v>0</v>
      </c>
      <c r="N14" s="20">
        <v>0</v>
      </c>
      <c r="P14" s="21">
        <v>28908</v>
      </c>
      <c r="R14" s="21">
        <v>22399839759</v>
      </c>
      <c r="T14" s="21">
        <v>24156927163</v>
      </c>
      <c r="V14" s="21">
        <v>0</v>
      </c>
      <c r="X14" s="21">
        <v>0</v>
      </c>
      <c r="Z14" s="21">
        <v>0</v>
      </c>
      <c r="AB14" s="21">
        <v>0</v>
      </c>
      <c r="AD14" s="21">
        <v>28908</v>
      </c>
      <c r="AF14" s="21">
        <v>855000</v>
      </c>
      <c r="AH14" s="21">
        <v>22399839759</v>
      </c>
      <c r="AJ14" s="21">
        <v>24711860163</v>
      </c>
      <c r="AL14" s="30">
        <f t="shared" si="0"/>
        <v>1.9397828026336165E-2</v>
      </c>
    </row>
    <row r="15" spans="1:38" s="1" customFormat="1" ht="21.75" customHeight="1">
      <c r="A15" s="79" t="s">
        <v>51</v>
      </c>
      <c r="B15" s="79"/>
      <c r="D15" s="19" t="s">
        <v>35</v>
      </c>
      <c r="F15" s="19" t="s">
        <v>35</v>
      </c>
      <c r="H15" s="19" t="s">
        <v>49</v>
      </c>
      <c r="J15" s="19" t="s">
        <v>52</v>
      </c>
      <c r="L15" s="20">
        <v>0</v>
      </c>
      <c r="N15" s="20">
        <v>0</v>
      </c>
      <c r="P15" s="21">
        <v>66921</v>
      </c>
      <c r="R15" s="21">
        <v>48336531456</v>
      </c>
      <c r="T15" s="21">
        <v>51838316561</v>
      </c>
      <c r="V15" s="21">
        <v>0</v>
      </c>
      <c r="X15" s="21">
        <v>0</v>
      </c>
      <c r="Z15" s="21">
        <v>0</v>
      </c>
      <c r="AB15" s="21">
        <v>0</v>
      </c>
      <c r="AD15" s="21">
        <v>66921</v>
      </c>
      <c r="AF15" s="21">
        <v>795720</v>
      </c>
      <c r="AH15" s="21">
        <v>48336531456</v>
      </c>
      <c r="AJ15" s="21">
        <v>53240726488</v>
      </c>
      <c r="AL15" s="30">
        <f t="shared" si="0"/>
        <v>4.1791854178493744E-2</v>
      </c>
    </row>
    <row r="16" spans="1:38" s="1" customFormat="1" ht="21.75" customHeight="1">
      <c r="A16" s="79" t="s">
        <v>53</v>
      </c>
      <c r="B16" s="79"/>
      <c r="D16" s="19" t="s">
        <v>35</v>
      </c>
      <c r="F16" s="19" t="s">
        <v>35</v>
      </c>
      <c r="H16" s="19" t="s">
        <v>54</v>
      </c>
      <c r="J16" s="19" t="s">
        <v>55</v>
      </c>
      <c r="L16" s="20">
        <v>0</v>
      </c>
      <c r="N16" s="20">
        <v>0</v>
      </c>
      <c r="P16" s="21">
        <v>33895</v>
      </c>
      <c r="R16" s="21">
        <v>22753092435</v>
      </c>
      <c r="T16" s="21">
        <v>24167160258</v>
      </c>
      <c r="V16" s="21">
        <v>0</v>
      </c>
      <c r="X16" s="21">
        <v>0</v>
      </c>
      <c r="Z16" s="21">
        <v>0</v>
      </c>
      <c r="AB16" s="21">
        <v>0</v>
      </c>
      <c r="AD16" s="21">
        <v>33895</v>
      </c>
      <c r="AF16" s="21">
        <v>729510</v>
      </c>
      <c r="AH16" s="21">
        <v>22753092435</v>
      </c>
      <c r="AJ16" s="21">
        <v>24722259728</v>
      </c>
      <c r="AL16" s="30">
        <f t="shared" si="0"/>
        <v>1.9405991271518361E-2</v>
      </c>
    </row>
    <row r="17" spans="1:38" s="1" customFormat="1" ht="21.75" customHeight="1">
      <c r="A17" s="79" t="s">
        <v>56</v>
      </c>
      <c r="B17" s="79"/>
      <c r="D17" s="19" t="s">
        <v>35</v>
      </c>
      <c r="F17" s="19" t="s">
        <v>35</v>
      </c>
      <c r="H17" s="19" t="s">
        <v>54</v>
      </c>
      <c r="J17" s="19" t="s">
        <v>57</v>
      </c>
      <c r="L17" s="20">
        <v>0</v>
      </c>
      <c r="N17" s="20">
        <v>0</v>
      </c>
      <c r="P17" s="21">
        <v>61646</v>
      </c>
      <c r="R17" s="21">
        <v>35828582906</v>
      </c>
      <c r="T17" s="21">
        <v>37874600984</v>
      </c>
      <c r="V17" s="21">
        <v>0</v>
      </c>
      <c r="X17" s="21">
        <v>0</v>
      </c>
      <c r="Z17" s="21">
        <v>0</v>
      </c>
      <c r="AB17" s="21">
        <v>0</v>
      </c>
      <c r="AD17" s="21">
        <v>61646</v>
      </c>
      <c r="AF17" s="21">
        <v>629500</v>
      </c>
      <c r="AH17" s="21">
        <v>35828582906</v>
      </c>
      <c r="AJ17" s="21">
        <v>38799123384</v>
      </c>
      <c r="AL17" s="30">
        <f t="shared" si="0"/>
        <v>3.0455769740162803E-2</v>
      </c>
    </row>
    <row r="18" spans="1:38" s="1" customFormat="1" ht="21.75" customHeight="1">
      <c r="A18" s="75" t="s">
        <v>58</v>
      </c>
      <c r="B18" s="75"/>
      <c r="D18" s="9" t="s">
        <v>35</v>
      </c>
      <c r="F18" s="9" t="s">
        <v>35</v>
      </c>
      <c r="H18" s="9" t="s">
        <v>59</v>
      </c>
      <c r="J18" s="9" t="s">
        <v>60</v>
      </c>
      <c r="L18" s="11">
        <v>0</v>
      </c>
      <c r="N18" s="11">
        <v>0</v>
      </c>
      <c r="P18" s="10">
        <v>9095</v>
      </c>
      <c r="R18" s="10">
        <v>6880337078</v>
      </c>
      <c r="T18" s="10">
        <v>7365705673</v>
      </c>
      <c r="V18" s="10">
        <v>0</v>
      </c>
      <c r="X18" s="10">
        <v>0</v>
      </c>
      <c r="Z18" s="10">
        <v>0</v>
      </c>
      <c r="AB18" s="10">
        <v>0</v>
      </c>
      <c r="AD18" s="10">
        <v>9095</v>
      </c>
      <c r="AF18" s="10">
        <v>830510</v>
      </c>
      <c r="AH18" s="10">
        <v>6880337078</v>
      </c>
      <c r="AJ18" s="10">
        <v>7552119380</v>
      </c>
      <c r="AL18" s="15">
        <f t="shared" si="0"/>
        <v>5.9281135455331157E-3</v>
      </c>
    </row>
    <row r="19" spans="1:38" s="1" customFormat="1" ht="21.75" customHeight="1" thickBot="1">
      <c r="A19" s="77" t="s">
        <v>24</v>
      </c>
      <c r="B19" s="77"/>
      <c r="D19" s="13"/>
      <c r="F19" s="13"/>
      <c r="H19" s="13"/>
      <c r="J19" s="13"/>
      <c r="L19" s="13"/>
      <c r="N19" s="13"/>
      <c r="P19" s="13">
        <f>SUM(P9:P18)</f>
        <v>933166</v>
      </c>
      <c r="R19" s="13">
        <f>SUM(R9:R18)</f>
        <v>761187759602</v>
      </c>
      <c r="T19" s="13">
        <f>SUM(T9:T18)</f>
        <v>764894093629</v>
      </c>
      <c r="V19" s="13">
        <v>0</v>
      </c>
      <c r="X19" s="13">
        <v>0</v>
      </c>
      <c r="Z19" s="13">
        <v>0</v>
      </c>
      <c r="AB19" s="13">
        <v>0</v>
      </c>
      <c r="AD19" s="13">
        <f>SUM(AD9:AD18)</f>
        <v>933166</v>
      </c>
      <c r="AF19" s="13"/>
      <c r="AH19" s="13">
        <f>SUM(AH9:AH18)</f>
        <v>761187759602</v>
      </c>
      <c r="AJ19" s="13">
        <f>SUM(AJ9:AJ18)</f>
        <v>775008674599</v>
      </c>
      <c r="AL19" s="16">
        <f>SUM(AL9:AL18)</f>
        <v>0.60835100593920954</v>
      </c>
    </row>
    <row r="20" spans="1:38" ht="13.5" thickTop="1">
      <c r="R20" s="17"/>
      <c r="T20" s="18"/>
      <c r="AJ20" s="17"/>
    </row>
    <row r="21" spans="1:38">
      <c r="AJ21" s="17"/>
    </row>
    <row r="22" spans="1:38">
      <c r="R22" s="17"/>
    </row>
  </sheetData>
  <mergeCells count="22">
    <mergeCell ref="A16:B16"/>
    <mergeCell ref="A17:B17"/>
    <mergeCell ref="A18:B18"/>
    <mergeCell ref="A19:B19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0"/>
  <sheetViews>
    <sheetView rightToLeft="1" view="pageBreakPreview" zoomScale="93" zoomScaleNormal="100" zoomScaleSheetLayoutView="93" workbookViewId="0">
      <selection activeCell="M26" sqref="M26"/>
    </sheetView>
  </sheetViews>
  <sheetFormatPr defaultRowHeight="12.75"/>
  <cols>
    <col min="1" max="1" width="29.85546875" style="1" customWidth="1"/>
    <col min="2" max="2" width="1.28515625" style="1" customWidth="1"/>
    <col min="3" max="3" width="15.5703125" style="1" customWidth="1"/>
    <col min="4" max="4" width="1.28515625" style="1" customWidth="1"/>
    <col min="5" max="5" width="15.5703125" style="1" customWidth="1"/>
    <col min="6" max="6" width="1.28515625" style="1" customWidth="1"/>
    <col min="7" max="7" width="13" style="1" customWidth="1"/>
    <col min="8" max="8" width="1.28515625" style="1" customWidth="1"/>
    <col min="9" max="9" width="13" style="1" customWidth="1"/>
    <col min="10" max="10" width="1.28515625" style="1" customWidth="1"/>
    <col min="11" max="11" width="23.42578125" style="1" customWidth="1"/>
    <col min="12" max="12" width="1.28515625" style="1" customWidth="1"/>
    <col min="13" max="13" width="33.7109375" style="1" customWidth="1"/>
    <col min="14" max="14" width="0.28515625" customWidth="1"/>
  </cols>
  <sheetData>
    <row r="1" spans="1:13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21.75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1.7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14.45" customHeight="1">
      <c r="A4" s="70" t="s">
        <v>61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ht="14.45" customHeight="1">
      <c r="A5" s="70" t="s">
        <v>62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4.45" customHeight="1"/>
    <row r="7" spans="1:13" ht="14.45" customHeight="1">
      <c r="C7" s="71" t="s">
        <v>5</v>
      </c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3" ht="14.45" customHeight="1">
      <c r="A8" s="3" t="s">
        <v>63</v>
      </c>
      <c r="C8" s="5" t="s">
        <v>8</v>
      </c>
      <c r="D8" s="4"/>
      <c r="E8" s="5" t="s">
        <v>64</v>
      </c>
      <c r="F8" s="4"/>
      <c r="G8" s="5" t="s">
        <v>65</v>
      </c>
      <c r="H8" s="4"/>
      <c r="I8" s="5" t="s">
        <v>66</v>
      </c>
      <c r="J8" s="4"/>
      <c r="K8" s="5" t="s">
        <v>67</v>
      </c>
      <c r="L8" s="4"/>
      <c r="M8" s="5" t="s">
        <v>68</v>
      </c>
    </row>
    <row r="9" spans="1:13" ht="21.75" customHeight="1">
      <c r="A9" s="22" t="s">
        <v>34</v>
      </c>
      <c r="C9" s="27">
        <v>435000</v>
      </c>
      <c r="D9" s="28"/>
      <c r="E9" s="27">
        <v>987000</v>
      </c>
      <c r="F9" s="28"/>
      <c r="G9" s="27">
        <v>962846.78</v>
      </c>
      <c r="H9" s="28"/>
      <c r="I9" s="24" t="s">
        <v>69</v>
      </c>
      <c r="J9" s="28"/>
      <c r="K9" s="27">
        <v>418762434849</v>
      </c>
      <c r="L9" s="28"/>
      <c r="M9" s="23" t="s">
        <v>70</v>
      </c>
    </row>
    <row r="10" spans="1:13" ht="21.75" customHeight="1">
      <c r="A10" s="12" t="s">
        <v>24</v>
      </c>
      <c r="C10" s="29">
        <f>SUM(C9)</f>
        <v>435000</v>
      </c>
      <c r="D10" s="28"/>
      <c r="E10" s="29"/>
      <c r="F10" s="28"/>
      <c r="G10" s="29"/>
      <c r="H10" s="28"/>
      <c r="I10" s="29"/>
      <c r="J10" s="28"/>
      <c r="K10" s="29">
        <f>SUM(K9)</f>
        <v>418762434849</v>
      </c>
      <c r="L10" s="28"/>
      <c r="M10" s="2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5"/>
  <sheetViews>
    <sheetView rightToLeft="1" view="pageBreakPreview" zoomScaleNormal="100" zoomScaleSheetLayoutView="100" workbookViewId="0">
      <selection activeCell="L10" sqref="L10"/>
    </sheetView>
  </sheetViews>
  <sheetFormatPr defaultRowHeight="12.75"/>
  <cols>
    <col min="1" max="1" width="5.140625" style="1" customWidth="1"/>
    <col min="2" max="2" width="43.5703125" style="1" customWidth="1"/>
    <col min="3" max="3" width="1.28515625" style="1" customWidth="1"/>
    <col min="4" max="4" width="17.42578125" style="1" customWidth="1"/>
    <col min="5" max="5" width="1.28515625" style="1" customWidth="1"/>
    <col min="6" max="6" width="15.42578125" style="1" customWidth="1"/>
    <col min="7" max="7" width="1.28515625" style="1" customWidth="1"/>
    <col min="8" max="8" width="15.28515625" style="1" customWidth="1"/>
    <col min="9" max="9" width="1.28515625" style="1" customWidth="1"/>
    <col min="10" max="10" width="18.85546875" style="1" customWidth="1"/>
    <col min="11" max="11" width="1.28515625" style="1" customWidth="1"/>
    <col min="12" max="12" width="19.42578125" style="1" customWidth="1"/>
    <col min="13" max="13" width="0.28515625" customWidth="1"/>
  </cols>
  <sheetData>
    <row r="1" spans="1:12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21.75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21.7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14.45" customHeight="1"/>
    <row r="5" spans="1:12" ht="14.45" customHeight="1">
      <c r="A5" s="2" t="s">
        <v>71</v>
      </c>
      <c r="B5" s="70" t="s">
        <v>72</v>
      </c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ht="14.45" customHeight="1">
      <c r="D6" s="3" t="s">
        <v>3</v>
      </c>
      <c r="F6" s="71" t="s">
        <v>4</v>
      </c>
      <c r="G6" s="71"/>
      <c r="H6" s="71"/>
      <c r="J6" s="3" t="s">
        <v>5</v>
      </c>
    </row>
    <row r="7" spans="1:12" ht="14.45" customHeight="1">
      <c r="D7" s="4"/>
      <c r="F7" s="4"/>
      <c r="G7" s="4"/>
      <c r="H7" s="4"/>
      <c r="J7" s="4"/>
    </row>
    <row r="8" spans="1:12" ht="14.45" customHeight="1">
      <c r="A8" s="71" t="s">
        <v>73</v>
      </c>
      <c r="B8" s="71"/>
      <c r="D8" s="3" t="s">
        <v>74</v>
      </c>
      <c r="F8" s="3" t="s">
        <v>75</v>
      </c>
      <c r="H8" s="3" t="s">
        <v>76</v>
      </c>
      <c r="J8" s="3" t="s">
        <v>74</v>
      </c>
      <c r="L8" s="3" t="s">
        <v>13</v>
      </c>
    </row>
    <row r="9" spans="1:12" ht="21.75" customHeight="1">
      <c r="A9" s="73" t="s">
        <v>123</v>
      </c>
      <c r="B9" s="73"/>
      <c r="D9" s="7">
        <v>1852972</v>
      </c>
      <c r="F9" s="7">
        <v>0</v>
      </c>
      <c r="H9" s="7">
        <v>0</v>
      </c>
      <c r="J9" s="7">
        <v>1852972</v>
      </c>
      <c r="L9" s="14">
        <f>J9/1273949853017</f>
        <v>1.4545093714730963E-6</v>
      </c>
    </row>
    <row r="10" spans="1:12" ht="21.75" customHeight="1">
      <c r="A10" s="79" t="s">
        <v>124</v>
      </c>
      <c r="B10" s="79"/>
      <c r="D10" s="21">
        <v>226457659</v>
      </c>
      <c r="F10" s="21">
        <v>10130341280</v>
      </c>
      <c r="H10" s="21">
        <v>10276091500</v>
      </c>
      <c r="J10" s="21">
        <v>80707439</v>
      </c>
      <c r="L10" s="30">
        <f t="shared" ref="L10:L13" si="0">J10/1273949853017</f>
        <v>6.3352131803984759E-5</v>
      </c>
    </row>
    <row r="11" spans="1:12" ht="21.75" customHeight="1">
      <c r="A11" s="79" t="s">
        <v>125</v>
      </c>
      <c r="B11" s="79"/>
      <c r="D11" s="21">
        <v>140029293933</v>
      </c>
      <c r="F11" s="21">
        <v>3567395810</v>
      </c>
      <c r="H11" s="21">
        <v>3500804000</v>
      </c>
      <c r="J11" s="21">
        <v>140095885743</v>
      </c>
      <c r="L11" s="30">
        <f t="shared" si="0"/>
        <v>0.10996970203436297</v>
      </c>
    </row>
    <row r="12" spans="1:12" ht="21.75" customHeight="1">
      <c r="A12" s="79" t="s">
        <v>126</v>
      </c>
      <c r="B12" s="79"/>
      <c r="D12" s="21">
        <v>130021251149</v>
      </c>
      <c r="F12" s="21">
        <v>3312396826</v>
      </c>
      <c r="H12" s="21">
        <v>3300300000</v>
      </c>
      <c r="J12" s="21">
        <v>130033347975</v>
      </c>
      <c r="L12" s="30">
        <f t="shared" si="0"/>
        <v>0.10207100983374798</v>
      </c>
    </row>
    <row r="13" spans="1:12" ht="21.75" customHeight="1">
      <c r="A13" s="79" t="s">
        <v>127</v>
      </c>
      <c r="B13" s="79"/>
      <c r="D13" s="21">
        <v>137007578012</v>
      </c>
      <c r="F13" s="21">
        <v>3490719535</v>
      </c>
      <c r="H13" s="21">
        <v>3330350000</v>
      </c>
      <c r="J13" s="21">
        <v>137167947547</v>
      </c>
      <c r="L13" s="30">
        <f t="shared" si="0"/>
        <v>0.10767138692481139</v>
      </c>
    </row>
    <row r="14" spans="1:12" ht="21.75" customHeight="1" thickBot="1">
      <c r="A14" s="77" t="s">
        <v>24</v>
      </c>
      <c r="B14" s="77"/>
      <c r="D14" s="13">
        <f>SUM(D9:D13)</f>
        <v>407286433725</v>
      </c>
      <c r="F14" s="13">
        <f>SUM(F9:F13)</f>
        <v>20500853451</v>
      </c>
      <c r="H14" s="13">
        <f>SUM(H9:H13)</f>
        <v>20407545500</v>
      </c>
      <c r="J14" s="13">
        <f>SUM(J9:J13)</f>
        <v>407379741676</v>
      </c>
      <c r="L14" s="16">
        <f>SUM(L9:L13)</f>
        <v>0.31977690543409781</v>
      </c>
    </row>
    <row r="15" spans="1:12" ht="13.5" thickTop="1"/>
  </sheetData>
  <mergeCells count="12">
    <mergeCell ref="A14:B14"/>
    <mergeCell ref="A12:B12"/>
    <mergeCell ref="A13:B13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96" zoomScaleNormal="100" zoomScaleSheetLayoutView="96" workbookViewId="0">
      <selection activeCell="F12" sqref="F12"/>
    </sheetView>
  </sheetViews>
  <sheetFormatPr defaultRowHeight="12.75"/>
  <cols>
    <col min="1" max="1" width="2.5703125" style="1" customWidth="1"/>
    <col min="2" max="2" width="55.140625" style="1" customWidth="1"/>
    <col min="3" max="3" width="1.28515625" style="1" customWidth="1"/>
    <col min="4" max="4" width="11.7109375" style="1" customWidth="1"/>
    <col min="5" max="5" width="1.28515625" style="1" customWidth="1"/>
    <col min="6" max="6" width="22" style="1" customWidth="1"/>
    <col min="7" max="7" width="1.28515625" style="1" customWidth="1"/>
    <col min="8" max="8" width="15.5703125" style="1" customWidth="1"/>
    <col min="9" max="9" width="1.28515625" style="1" customWidth="1"/>
    <col min="10" max="10" width="19.42578125" style="1" customWidth="1"/>
    <col min="11" max="11" width="0.28515625" customWidth="1"/>
  </cols>
  <sheetData>
    <row r="1" spans="1:10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1.75" customHeight="1">
      <c r="A2" s="69" t="s">
        <v>81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21.7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4.45" customHeight="1"/>
    <row r="5" spans="1:10" ht="29.1" customHeight="1">
      <c r="A5" s="2" t="s">
        <v>82</v>
      </c>
      <c r="B5" s="70" t="s">
        <v>83</v>
      </c>
      <c r="C5" s="70"/>
      <c r="D5" s="70"/>
      <c r="E5" s="70"/>
      <c r="F5" s="70"/>
      <c r="G5" s="70"/>
      <c r="H5" s="70"/>
      <c r="I5" s="70"/>
      <c r="J5" s="70"/>
    </row>
    <row r="6" spans="1:10" ht="14.45" customHeight="1"/>
    <row r="7" spans="1:10" ht="14.45" customHeight="1">
      <c r="A7" s="71" t="s">
        <v>84</v>
      </c>
      <c r="B7" s="71"/>
      <c r="D7" s="3" t="s">
        <v>85</v>
      </c>
      <c r="F7" s="3" t="s">
        <v>74</v>
      </c>
      <c r="H7" s="3" t="s">
        <v>86</v>
      </c>
      <c r="J7" s="3" t="s">
        <v>87</v>
      </c>
    </row>
    <row r="8" spans="1:10" ht="21.75" customHeight="1">
      <c r="A8" s="79" t="s">
        <v>89</v>
      </c>
      <c r="B8" s="79"/>
      <c r="D8" s="40" t="s">
        <v>88</v>
      </c>
      <c r="E8" s="28"/>
      <c r="F8" s="38">
        <f>'درآمد سرمایه گذاری در صندوق'!J11</f>
        <v>1653978278</v>
      </c>
      <c r="G8" s="28"/>
      <c r="H8" s="34">
        <f>F8/F11</f>
        <v>5.1007217345892877E-2</v>
      </c>
      <c r="I8" s="28"/>
      <c r="J8" s="34">
        <f>F8/1273949853017</f>
        <v>1.2983072089399808E-3</v>
      </c>
    </row>
    <row r="9" spans="1:10" ht="21.75" customHeight="1">
      <c r="A9" s="79" t="s">
        <v>91</v>
      </c>
      <c r="B9" s="79"/>
      <c r="D9" s="40" t="s">
        <v>90</v>
      </c>
      <c r="E9" s="28"/>
      <c r="F9" s="38">
        <f>'درآمد سرمایه گذاری در اوراق به'!J19</f>
        <v>20391525855</v>
      </c>
      <c r="G9" s="28"/>
      <c r="H9" s="34">
        <f>F9/F11</f>
        <v>0.628856500194242</v>
      </c>
      <c r="I9" s="28"/>
      <c r="J9" s="34">
        <f t="shared" ref="J9:J10" si="0">F9/1273949853017</f>
        <v>1.6006537311267218E-2</v>
      </c>
    </row>
    <row r="10" spans="1:10" ht="21.75" customHeight="1">
      <c r="A10" s="79" t="s">
        <v>93</v>
      </c>
      <c r="B10" s="79"/>
      <c r="D10" s="40" t="s">
        <v>92</v>
      </c>
      <c r="E10" s="28"/>
      <c r="F10" s="38">
        <f>'درآمد سپرده بانکی'!D12</f>
        <v>10380853627</v>
      </c>
      <c r="G10" s="28"/>
      <c r="H10" s="34">
        <f>F10/F11</f>
        <v>0.32013628245986514</v>
      </c>
      <c r="I10" s="28"/>
      <c r="J10" s="34">
        <f t="shared" si="0"/>
        <v>8.1485574980960217E-3</v>
      </c>
    </row>
    <row r="11" spans="1:10" ht="21.75" customHeight="1" thickBot="1">
      <c r="A11" s="77" t="s">
        <v>24</v>
      </c>
      <c r="B11" s="77"/>
      <c r="D11" s="13"/>
      <c r="F11" s="29">
        <f>SUM(F8:F10)</f>
        <v>32426357760</v>
      </c>
      <c r="G11" s="28"/>
      <c r="H11" s="31">
        <f>SUM(H8:H10)</f>
        <v>1</v>
      </c>
      <c r="I11" s="28"/>
      <c r="J11" s="16">
        <f>SUM(J8:J10)</f>
        <v>2.545340201830322E-2</v>
      </c>
    </row>
    <row r="12" spans="1:10" ht="13.5" thickTop="1">
      <c r="F12" s="42"/>
    </row>
    <row r="13" spans="1:10">
      <c r="F13" s="42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1"/>
  <sheetViews>
    <sheetView rightToLeft="1" view="pageBreakPreview" zoomScale="93" zoomScaleNormal="100" zoomScaleSheetLayoutView="93" workbookViewId="0">
      <selection activeCell="Q27" sqref="Q27"/>
    </sheetView>
  </sheetViews>
  <sheetFormatPr defaultRowHeight="12.75"/>
  <cols>
    <col min="1" max="1" width="5.140625" style="1" customWidth="1"/>
    <col min="2" max="2" width="27.42578125" style="1" customWidth="1"/>
    <col min="3" max="3" width="1.28515625" style="1" customWidth="1"/>
    <col min="4" max="4" width="13" style="1" customWidth="1"/>
    <col min="5" max="5" width="1.28515625" style="1" customWidth="1"/>
    <col min="6" max="6" width="14.28515625" style="1" customWidth="1"/>
    <col min="7" max="7" width="1.28515625" style="1" customWidth="1"/>
    <col min="8" max="8" width="13" style="1" customWidth="1"/>
    <col min="9" max="9" width="1.28515625" style="1" customWidth="1"/>
    <col min="10" max="10" width="13" style="1" customWidth="1"/>
    <col min="11" max="11" width="1.28515625" style="1" customWidth="1"/>
    <col min="12" max="12" width="23.7109375" style="1" customWidth="1"/>
    <col min="13" max="13" width="1.28515625" style="1" customWidth="1"/>
    <col min="14" max="14" width="13" style="1" customWidth="1"/>
    <col min="15" max="16" width="1.28515625" style="1" customWidth="1"/>
    <col min="17" max="17" width="15" style="1" customWidth="1"/>
    <col min="18" max="18" width="1.28515625" style="1" customWidth="1"/>
    <col min="19" max="19" width="13.5703125" style="1" customWidth="1"/>
    <col min="20" max="20" width="1.28515625" style="1" customWidth="1"/>
    <col min="21" max="21" width="14.28515625" style="1" customWidth="1"/>
    <col min="22" max="22" width="1.28515625" style="1" customWidth="1"/>
    <col min="23" max="23" width="19.5703125" style="1" customWidth="1"/>
    <col min="24" max="24" width="0.28515625" customWidth="1"/>
  </cols>
  <sheetData>
    <row r="1" spans="1:23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3" ht="21.75" customHeight="1">
      <c r="A2" s="69" t="s">
        <v>81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3" ht="21.7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</row>
    <row r="4" spans="1:23" ht="14.45" customHeight="1"/>
    <row r="5" spans="1:23" ht="14.45" customHeight="1">
      <c r="A5" s="41" t="s">
        <v>95</v>
      </c>
      <c r="B5" s="70" t="s">
        <v>101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 ht="14.45" customHeight="1">
      <c r="D6" s="71" t="s">
        <v>96</v>
      </c>
      <c r="E6" s="71"/>
      <c r="F6" s="71"/>
      <c r="G6" s="71"/>
      <c r="H6" s="71"/>
      <c r="I6" s="71"/>
      <c r="J6" s="71"/>
      <c r="K6" s="71"/>
      <c r="L6" s="71"/>
      <c r="N6" s="71" t="s">
        <v>97</v>
      </c>
      <c r="O6" s="71"/>
      <c r="P6" s="71"/>
      <c r="Q6" s="71"/>
      <c r="R6" s="71"/>
      <c r="S6" s="71"/>
      <c r="T6" s="71"/>
      <c r="U6" s="71"/>
      <c r="V6" s="71"/>
      <c r="W6" s="71"/>
    </row>
    <row r="7" spans="1:23" ht="14.45" customHeight="1">
      <c r="D7" s="4"/>
      <c r="E7" s="4"/>
      <c r="F7" s="4"/>
      <c r="G7" s="4"/>
      <c r="H7" s="4"/>
      <c r="I7" s="4"/>
      <c r="J7" s="72" t="s">
        <v>24</v>
      </c>
      <c r="K7" s="72"/>
      <c r="L7" s="72"/>
      <c r="N7" s="4"/>
      <c r="O7" s="4"/>
      <c r="P7" s="4"/>
      <c r="Q7" s="4"/>
      <c r="R7" s="4"/>
      <c r="S7" s="4"/>
      <c r="T7" s="4"/>
      <c r="U7" s="72" t="s">
        <v>24</v>
      </c>
      <c r="V7" s="72"/>
      <c r="W7" s="72"/>
    </row>
    <row r="8" spans="1:23" ht="14.45" customHeight="1">
      <c r="A8" s="71" t="s">
        <v>19</v>
      </c>
      <c r="B8" s="71"/>
      <c r="D8" s="3" t="s">
        <v>102</v>
      </c>
      <c r="F8" s="3" t="s">
        <v>98</v>
      </c>
      <c r="H8" s="3" t="s">
        <v>99</v>
      </c>
      <c r="J8" s="5" t="s">
        <v>74</v>
      </c>
      <c r="K8" s="4"/>
      <c r="L8" s="5" t="s">
        <v>86</v>
      </c>
      <c r="N8" s="3" t="s">
        <v>102</v>
      </c>
      <c r="P8" s="71" t="s">
        <v>98</v>
      </c>
      <c r="Q8" s="71"/>
      <c r="S8" s="3" t="s">
        <v>99</v>
      </c>
      <c r="U8" s="5" t="s">
        <v>74</v>
      </c>
      <c r="V8" s="4"/>
      <c r="W8" s="5" t="s">
        <v>86</v>
      </c>
    </row>
    <row r="9" spans="1:23" ht="21.75" customHeight="1">
      <c r="A9" s="73" t="s">
        <v>23</v>
      </c>
      <c r="B9" s="73"/>
      <c r="D9" s="37">
        <v>0</v>
      </c>
      <c r="E9" s="28"/>
      <c r="F9" s="37">
        <v>916193408</v>
      </c>
      <c r="G9" s="28"/>
      <c r="H9" s="37">
        <v>0</v>
      </c>
      <c r="I9" s="28"/>
      <c r="J9" s="37">
        <v>916193408</v>
      </c>
      <c r="K9" s="28"/>
      <c r="L9" s="14">
        <f>J9/درآمد!F11</f>
        <v>2.8254588898978458E-2</v>
      </c>
      <c r="M9" s="28"/>
      <c r="N9" s="37">
        <v>0</v>
      </c>
      <c r="O9" s="28"/>
      <c r="P9" s="82">
        <v>1862263846</v>
      </c>
      <c r="Q9" s="82"/>
      <c r="R9" s="28"/>
      <c r="S9" s="37">
        <v>0</v>
      </c>
      <c r="T9" s="28"/>
      <c r="U9" s="37">
        <v>1862263846</v>
      </c>
      <c r="V9" s="28"/>
      <c r="W9" s="35">
        <f>U9/67299432520</f>
        <v>2.7671315734297961E-2</v>
      </c>
    </row>
    <row r="10" spans="1:23" ht="21.75" customHeight="1">
      <c r="A10" s="75" t="s">
        <v>22</v>
      </c>
      <c r="B10" s="75"/>
      <c r="D10" s="39">
        <v>0</v>
      </c>
      <c r="E10" s="28"/>
      <c r="F10" s="39">
        <v>737784870</v>
      </c>
      <c r="G10" s="28"/>
      <c r="H10" s="39">
        <v>0</v>
      </c>
      <c r="I10" s="28"/>
      <c r="J10" s="39">
        <v>737784870</v>
      </c>
      <c r="K10" s="28"/>
      <c r="L10" s="15">
        <f>'درآمد سرمایه گذاری در صندوق'!J10/درآمد!F11</f>
        <v>2.2752628446914416E-2</v>
      </c>
      <c r="M10" s="28"/>
      <c r="N10" s="39">
        <v>0</v>
      </c>
      <c r="O10" s="28"/>
      <c r="P10" s="80">
        <v>1170871743</v>
      </c>
      <c r="Q10" s="81"/>
      <c r="R10" s="28"/>
      <c r="S10" s="39">
        <v>0</v>
      </c>
      <c r="T10" s="28"/>
      <c r="U10" s="39">
        <v>1170871743</v>
      </c>
      <c r="V10" s="28"/>
      <c r="W10" s="43">
        <f>U10/67299432520</f>
        <v>1.7397943773924708E-2</v>
      </c>
    </row>
    <row r="11" spans="1:23" ht="21.75" customHeight="1">
      <c r="A11" s="77" t="s">
        <v>24</v>
      </c>
      <c r="B11" s="77"/>
      <c r="D11" s="29">
        <v>0</v>
      </c>
      <c r="E11" s="28"/>
      <c r="F11" s="29">
        <f>SUM(F9:F10)</f>
        <v>1653978278</v>
      </c>
      <c r="G11" s="28"/>
      <c r="H11" s="29">
        <v>0</v>
      </c>
      <c r="I11" s="28"/>
      <c r="J11" s="29">
        <f>SUM(J9:J10)</f>
        <v>1653978278</v>
      </c>
      <c r="K11" s="28"/>
      <c r="L11" s="16">
        <f>SUM(L9:L10)</f>
        <v>5.1007217345892877E-2</v>
      </c>
      <c r="M11" s="28"/>
      <c r="N11" s="29">
        <v>0</v>
      </c>
      <c r="O11" s="28"/>
      <c r="P11" s="28"/>
      <c r="Q11" s="29">
        <f>SUM(P9:Q10)</f>
        <v>3033135589</v>
      </c>
      <c r="R11" s="28"/>
      <c r="S11" s="29">
        <v>0</v>
      </c>
      <c r="T11" s="28"/>
      <c r="U11" s="29">
        <f>SUM(U9:U10)</f>
        <v>3033135589</v>
      </c>
      <c r="V11" s="28"/>
      <c r="W11" s="32">
        <f>SUM(W9:W10)</f>
        <v>4.5069259508222673E-2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D85A-5200-4FBC-BA61-9C3C0721C32C}">
  <sheetPr>
    <tabColor theme="0"/>
  </sheetPr>
  <dimension ref="A1:P10"/>
  <sheetViews>
    <sheetView rightToLeft="1" view="pageBreakPreview" zoomScaleNormal="100" zoomScaleSheetLayoutView="100" workbookViewId="0">
      <selection activeCell="H16" sqref="H16"/>
    </sheetView>
  </sheetViews>
  <sheetFormatPr defaultRowHeight="18"/>
  <cols>
    <col min="1" max="1" width="17.7109375" style="51" bestFit="1" customWidth="1"/>
    <col min="2" max="2" width="18.28515625" style="51" bestFit="1" customWidth="1"/>
    <col min="3" max="3" width="11.85546875" style="51" customWidth="1"/>
    <col min="4" max="4" width="10.7109375" style="51" customWidth="1"/>
    <col min="5" max="5" width="18.7109375" style="51" bestFit="1" customWidth="1"/>
    <col min="6" max="6" width="17.7109375" style="51" bestFit="1" customWidth="1"/>
    <col min="7" max="7" width="6.42578125" style="51" bestFit="1" customWidth="1"/>
    <col min="8" max="8" width="26.42578125" style="51" customWidth="1"/>
    <col min="9" max="16384" width="9.140625" style="50"/>
  </cols>
  <sheetData>
    <row r="1" spans="1:16" ht="18.75">
      <c r="A1" s="87" t="s">
        <v>122</v>
      </c>
      <c r="B1" s="87"/>
      <c r="C1" s="87"/>
      <c r="D1" s="87"/>
      <c r="E1" s="87"/>
      <c r="F1" s="87"/>
      <c r="G1" s="87"/>
      <c r="H1" s="87"/>
      <c r="I1" s="65"/>
      <c r="J1" s="65"/>
      <c r="K1" s="65"/>
      <c r="L1" s="65"/>
      <c r="M1" s="65"/>
      <c r="N1" s="65"/>
      <c r="O1" s="65"/>
      <c r="P1" s="65"/>
    </row>
    <row r="2" spans="1:16" ht="18.75">
      <c r="A2" s="87" t="s">
        <v>142</v>
      </c>
      <c r="B2" s="87"/>
      <c r="C2" s="87"/>
      <c r="D2" s="87"/>
      <c r="E2" s="87"/>
      <c r="F2" s="87"/>
      <c r="G2" s="87"/>
      <c r="H2" s="87"/>
      <c r="I2" s="65"/>
      <c r="J2" s="65"/>
      <c r="K2" s="65"/>
      <c r="L2" s="65"/>
      <c r="M2" s="65"/>
      <c r="N2" s="65"/>
      <c r="O2" s="65"/>
      <c r="P2" s="65"/>
    </row>
    <row r="3" spans="1:16" ht="18.75">
      <c r="A3" s="87" t="s">
        <v>2</v>
      </c>
      <c r="B3" s="87"/>
      <c r="C3" s="87"/>
      <c r="D3" s="87"/>
      <c r="E3" s="87"/>
      <c r="F3" s="87"/>
      <c r="G3" s="87"/>
      <c r="H3" s="87"/>
      <c r="I3" s="65"/>
      <c r="J3" s="65"/>
      <c r="K3" s="65"/>
      <c r="L3" s="65"/>
      <c r="M3" s="65"/>
      <c r="N3" s="65"/>
      <c r="O3" s="65"/>
      <c r="P3" s="65"/>
    </row>
    <row r="5" spans="1:16" ht="18.75">
      <c r="A5" s="86" t="s">
        <v>141</v>
      </c>
      <c r="B5" s="86"/>
      <c r="C5" s="86"/>
      <c r="D5" s="86"/>
      <c r="E5" s="86"/>
      <c r="F5" s="86"/>
      <c r="G5" s="86"/>
      <c r="H5" s="86"/>
      <c r="I5" s="64"/>
      <c r="J5" s="64"/>
      <c r="K5" s="64"/>
      <c r="L5" s="64"/>
      <c r="M5" s="64"/>
      <c r="N5" s="64"/>
      <c r="O5" s="64"/>
      <c r="P5" s="64"/>
    </row>
    <row r="7" spans="1:16" ht="31.5">
      <c r="A7" s="63" t="s">
        <v>140</v>
      </c>
      <c r="B7" s="63" t="s">
        <v>139</v>
      </c>
      <c r="C7" s="63" t="s">
        <v>138</v>
      </c>
      <c r="D7" s="63" t="s">
        <v>137</v>
      </c>
      <c r="E7" s="63" t="s">
        <v>136</v>
      </c>
      <c r="F7" s="62" t="s">
        <v>135</v>
      </c>
      <c r="G7" s="63" t="s">
        <v>134</v>
      </c>
      <c r="H7" s="62" t="s">
        <v>133</v>
      </c>
    </row>
    <row r="8" spans="1:16" ht="18" customHeight="1">
      <c r="A8" s="61" t="s">
        <v>132</v>
      </c>
      <c r="B8" s="61" t="s">
        <v>70</v>
      </c>
      <c r="C8" s="61" t="s">
        <v>131</v>
      </c>
      <c r="D8" s="60">
        <v>435000</v>
      </c>
      <c r="E8" s="59">
        <v>435000000000</v>
      </c>
      <c r="F8" s="59">
        <v>53074350000</v>
      </c>
      <c r="G8" s="58">
        <v>0.185</v>
      </c>
      <c r="H8" s="57">
        <v>0.33800000000000002</v>
      </c>
    </row>
    <row r="9" spans="1:16" ht="18" customHeight="1">
      <c r="A9" s="56"/>
      <c r="B9" s="56"/>
      <c r="C9" s="55"/>
      <c r="D9" s="54"/>
      <c r="E9" s="53"/>
      <c r="F9" s="53"/>
      <c r="G9" s="52"/>
      <c r="H9" s="52"/>
    </row>
    <row r="10" spans="1:16">
      <c r="A10" s="88" t="s">
        <v>130</v>
      </c>
      <c r="B10" s="88"/>
      <c r="C10" s="88"/>
      <c r="D10" s="88"/>
      <c r="E10" s="88"/>
      <c r="F10" s="88"/>
    </row>
  </sheetData>
  <mergeCells count="5">
    <mergeCell ref="A5:H5"/>
    <mergeCell ref="A3:H3"/>
    <mergeCell ref="A10:F10"/>
    <mergeCell ref="A1:H1"/>
    <mergeCell ref="A2:H2"/>
  </mergeCells>
  <pageMargins left="0.7" right="0.7" top="0.75" bottom="0.75" header="0.3" footer="0.3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9"/>
  <sheetViews>
    <sheetView rightToLeft="1" view="pageBreakPreview" zoomScale="96" zoomScaleNormal="100" zoomScaleSheetLayoutView="96" workbookViewId="0">
      <selection activeCell="F19" sqref="F19"/>
    </sheetView>
  </sheetViews>
  <sheetFormatPr defaultRowHeight="12.75"/>
  <cols>
    <col min="1" max="1" width="5.140625" style="1" customWidth="1"/>
    <col min="2" max="2" width="18.140625" style="1" customWidth="1"/>
    <col min="3" max="3" width="1.28515625" style="1" customWidth="1"/>
    <col min="4" max="4" width="18.7109375" style="1" customWidth="1"/>
    <col min="5" max="5" width="1.28515625" style="1" customWidth="1"/>
    <col min="6" max="6" width="17.28515625" style="1" customWidth="1"/>
    <col min="7" max="7" width="1.28515625" style="1" customWidth="1"/>
    <col min="8" max="8" width="13" style="1" customWidth="1"/>
    <col min="9" max="9" width="1.28515625" style="1" customWidth="1"/>
    <col min="10" max="10" width="19.42578125" style="1" customWidth="1"/>
    <col min="11" max="11" width="1.28515625" style="1" customWidth="1"/>
    <col min="12" max="12" width="17.28515625" style="1" customWidth="1"/>
    <col min="13" max="13" width="1.28515625" style="1" customWidth="1"/>
    <col min="14" max="14" width="14.28515625" style="1" customWidth="1"/>
    <col min="15" max="15" width="1.28515625" style="1" customWidth="1"/>
    <col min="16" max="16" width="13" style="1" customWidth="1"/>
    <col min="17" max="17" width="1.28515625" style="1" customWidth="1"/>
    <col min="18" max="18" width="19.42578125" style="1" customWidth="1"/>
    <col min="19" max="19" width="0.28515625" customWidth="1"/>
  </cols>
  <sheetData>
    <row r="1" spans="1:18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21.75" customHeight="1">
      <c r="A2" s="69" t="s">
        <v>81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1.7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4.45" customHeight="1"/>
    <row r="5" spans="1:18" ht="14.45" customHeight="1">
      <c r="A5" s="41" t="s">
        <v>100</v>
      </c>
      <c r="B5" s="70" t="s">
        <v>103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14.45" customHeight="1">
      <c r="D6" s="71" t="s">
        <v>96</v>
      </c>
      <c r="E6" s="71"/>
      <c r="F6" s="71"/>
      <c r="G6" s="71"/>
      <c r="H6" s="71"/>
      <c r="I6" s="71"/>
      <c r="J6" s="71"/>
      <c r="L6" s="71" t="s">
        <v>97</v>
      </c>
      <c r="M6" s="71"/>
      <c r="N6" s="71"/>
      <c r="O6" s="71"/>
      <c r="P6" s="71"/>
      <c r="Q6" s="71"/>
      <c r="R6" s="71"/>
    </row>
    <row r="7" spans="1:18" ht="14.45" customHeight="1">
      <c r="D7" s="4"/>
      <c r="E7" s="4"/>
      <c r="F7" s="4"/>
      <c r="G7" s="4"/>
      <c r="H7" s="4"/>
      <c r="I7" s="4"/>
      <c r="J7" s="4"/>
      <c r="L7" s="4"/>
      <c r="M7" s="4"/>
      <c r="N7" s="4"/>
      <c r="O7" s="4"/>
      <c r="P7" s="4"/>
      <c r="Q7" s="4"/>
      <c r="R7" s="4"/>
    </row>
    <row r="8" spans="1:18" ht="14.45" customHeight="1">
      <c r="A8" s="71" t="s">
        <v>104</v>
      </c>
      <c r="B8" s="71"/>
      <c r="D8" s="3" t="s">
        <v>105</v>
      </c>
      <c r="F8" s="3" t="s">
        <v>98</v>
      </c>
      <c r="H8" s="3" t="s">
        <v>99</v>
      </c>
      <c r="J8" s="3" t="s">
        <v>24</v>
      </c>
      <c r="L8" s="3" t="s">
        <v>105</v>
      </c>
      <c r="N8" s="3" t="s">
        <v>98</v>
      </c>
      <c r="P8" s="3" t="s">
        <v>99</v>
      </c>
      <c r="R8" s="3" t="s">
        <v>24</v>
      </c>
    </row>
    <row r="9" spans="1:18" ht="21.75" customHeight="1">
      <c r="A9" s="73" t="s">
        <v>34</v>
      </c>
      <c r="B9" s="73"/>
      <c r="D9" s="37">
        <v>10276944885</v>
      </c>
      <c r="E9" s="28"/>
      <c r="F9" s="37">
        <v>1626579029</v>
      </c>
      <c r="G9" s="28"/>
      <c r="H9" s="37">
        <v>0</v>
      </c>
      <c r="I9" s="28"/>
      <c r="J9" s="37">
        <v>11903523914</v>
      </c>
      <c r="K9" s="28"/>
      <c r="L9" s="37">
        <v>20505896783</v>
      </c>
      <c r="M9" s="28"/>
      <c r="N9" s="37">
        <v>3210905468</v>
      </c>
      <c r="O9" s="28"/>
      <c r="P9" s="37">
        <v>0</v>
      </c>
      <c r="Q9" s="28"/>
      <c r="R9" s="37">
        <v>23716802251</v>
      </c>
    </row>
    <row r="10" spans="1:18" ht="21.75" customHeight="1">
      <c r="A10" s="79" t="s">
        <v>48</v>
      </c>
      <c r="B10" s="79"/>
      <c r="D10" s="38">
        <v>0</v>
      </c>
      <c r="E10" s="28"/>
      <c r="F10" s="38">
        <v>554933000</v>
      </c>
      <c r="G10" s="28"/>
      <c r="H10" s="38">
        <v>0</v>
      </c>
      <c r="I10" s="28"/>
      <c r="J10" s="38">
        <v>554933000</v>
      </c>
      <c r="K10" s="28"/>
      <c r="L10" s="38">
        <v>0</v>
      </c>
      <c r="M10" s="28"/>
      <c r="N10" s="38">
        <v>1342533222</v>
      </c>
      <c r="O10" s="28"/>
      <c r="P10" s="38">
        <v>0</v>
      </c>
      <c r="Q10" s="28"/>
      <c r="R10" s="38">
        <v>1342533222</v>
      </c>
    </row>
    <row r="11" spans="1:18" ht="21.75" customHeight="1">
      <c r="A11" s="79" t="s">
        <v>56</v>
      </c>
      <c r="B11" s="79"/>
      <c r="D11" s="38">
        <v>0</v>
      </c>
      <c r="E11" s="28"/>
      <c r="F11" s="38">
        <v>924522400</v>
      </c>
      <c r="G11" s="28"/>
      <c r="H11" s="38">
        <v>0</v>
      </c>
      <c r="I11" s="28"/>
      <c r="J11" s="38">
        <v>924522400</v>
      </c>
      <c r="K11" s="28"/>
      <c r="L11" s="38">
        <v>0</v>
      </c>
      <c r="M11" s="28"/>
      <c r="N11" s="38">
        <v>2120238038</v>
      </c>
      <c r="O11" s="28"/>
      <c r="P11" s="38">
        <v>0</v>
      </c>
      <c r="Q11" s="28"/>
      <c r="R11" s="38">
        <v>2120238038</v>
      </c>
    </row>
    <row r="12" spans="1:18" ht="21.75" customHeight="1">
      <c r="A12" s="79" t="s">
        <v>41</v>
      </c>
      <c r="B12" s="79"/>
      <c r="D12" s="38">
        <v>0</v>
      </c>
      <c r="E12" s="28"/>
      <c r="F12" s="38">
        <v>1488516547</v>
      </c>
      <c r="G12" s="28"/>
      <c r="H12" s="38">
        <v>0</v>
      </c>
      <c r="I12" s="28"/>
      <c r="J12" s="38">
        <v>1488516547</v>
      </c>
      <c r="K12" s="28"/>
      <c r="L12" s="38">
        <v>0</v>
      </c>
      <c r="M12" s="28"/>
      <c r="N12" s="38">
        <v>3970409003</v>
      </c>
      <c r="O12" s="28"/>
      <c r="P12" s="38">
        <v>0</v>
      </c>
      <c r="Q12" s="28"/>
      <c r="R12" s="38">
        <v>3970409003</v>
      </c>
    </row>
    <row r="13" spans="1:18" ht="21.75" customHeight="1">
      <c r="A13" s="79" t="s">
        <v>58</v>
      </c>
      <c r="B13" s="79"/>
      <c r="D13" s="38">
        <v>0</v>
      </c>
      <c r="E13" s="28"/>
      <c r="F13" s="38">
        <v>186413707</v>
      </c>
      <c r="G13" s="28"/>
      <c r="H13" s="38">
        <v>0</v>
      </c>
      <c r="I13" s="28"/>
      <c r="J13" s="38">
        <v>186413707</v>
      </c>
      <c r="K13" s="28"/>
      <c r="L13" s="38">
        <v>0</v>
      </c>
      <c r="M13" s="28"/>
      <c r="N13" s="38">
        <v>380920496</v>
      </c>
      <c r="O13" s="28"/>
      <c r="P13" s="38">
        <v>0</v>
      </c>
      <c r="Q13" s="28"/>
      <c r="R13" s="38">
        <v>380920496</v>
      </c>
    </row>
    <row r="14" spans="1:18" ht="21.75" customHeight="1">
      <c r="A14" s="79" t="s">
        <v>43</v>
      </c>
      <c r="B14" s="79"/>
      <c r="D14" s="38">
        <v>0</v>
      </c>
      <c r="E14" s="28"/>
      <c r="F14" s="38">
        <v>1200001830</v>
      </c>
      <c r="G14" s="28"/>
      <c r="H14" s="38">
        <v>0</v>
      </c>
      <c r="I14" s="28"/>
      <c r="J14" s="38">
        <v>1200001830</v>
      </c>
      <c r="K14" s="28"/>
      <c r="L14" s="38">
        <v>0</v>
      </c>
      <c r="M14" s="28"/>
      <c r="N14" s="38">
        <v>2877285697</v>
      </c>
      <c r="O14" s="28"/>
      <c r="P14" s="38">
        <v>0</v>
      </c>
      <c r="Q14" s="28"/>
      <c r="R14" s="38">
        <v>2877285697</v>
      </c>
    </row>
    <row r="15" spans="1:18" ht="21.75" customHeight="1">
      <c r="A15" s="79" t="s">
        <v>38</v>
      </c>
      <c r="B15" s="79"/>
      <c r="D15" s="38">
        <v>0</v>
      </c>
      <c r="E15" s="28"/>
      <c r="F15" s="38">
        <v>946756170</v>
      </c>
      <c r="G15" s="28"/>
      <c r="H15" s="38">
        <v>0</v>
      </c>
      <c r="I15" s="28"/>
      <c r="J15" s="38">
        <v>946756170</v>
      </c>
      <c r="K15" s="28"/>
      <c r="L15" s="38">
        <v>0</v>
      </c>
      <c r="M15" s="28"/>
      <c r="N15" s="38">
        <v>1717068725</v>
      </c>
      <c r="O15" s="28"/>
      <c r="P15" s="38">
        <v>0</v>
      </c>
      <c r="Q15" s="28"/>
      <c r="R15" s="38">
        <v>1717068725</v>
      </c>
    </row>
    <row r="16" spans="1:18" ht="21.75" customHeight="1">
      <c r="A16" s="79" t="s">
        <v>51</v>
      </c>
      <c r="B16" s="79"/>
      <c r="D16" s="38">
        <v>0</v>
      </c>
      <c r="E16" s="28"/>
      <c r="F16" s="38">
        <v>1402409927</v>
      </c>
      <c r="G16" s="28"/>
      <c r="H16" s="38">
        <v>0</v>
      </c>
      <c r="I16" s="28"/>
      <c r="J16" s="38">
        <v>1402409927</v>
      </c>
      <c r="K16" s="28"/>
      <c r="L16" s="38">
        <v>0</v>
      </c>
      <c r="M16" s="28"/>
      <c r="N16" s="38">
        <v>3119291545</v>
      </c>
      <c r="O16" s="28"/>
      <c r="P16" s="38">
        <v>0</v>
      </c>
      <c r="Q16" s="28"/>
      <c r="R16" s="38">
        <v>3119291545</v>
      </c>
    </row>
    <row r="17" spans="1:18" ht="21.75" customHeight="1">
      <c r="A17" s="79" t="s">
        <v>53</v>
      </c>
      <c r="B17" s="79"/>
      <c r="D17" s="38">
        <v>0</v>
      </c>
      <c r="E17" s="28"/>
      <c r="F17" s="38">
        <v>555099470</v>
      </c>
      <c r="G17" s="28"/>
      <c r="H17" s="38">
        <v>0</v>
      </c>
      <c r="I17" s="28"/>
      <c r="J17" s="38">
        <v>555099470</v>
      </c>
      <c r="K17" s="28"/>
      <c r="L17" s="38">
        <v>0</v>
      </c>
      <c r="M17" s="28"/>
      <c r="N17" s="38">
        <v>1326070956</v>
      </c>
      <c r="O17" s="28"/>
      <c r="P17" s="38">
        <v>0</v>
      </c>
      <c r="Q17" s="28"/>
      <c r="R17" s="38">
        <v>1326070956</v>
      </c>
    </row>
    <row r="18" spans="1:18" ht="21.75" customHeight="1">
      <c r="A18" s="75" t="s">
        <v>45</v>
      </c>
      <c r="B18" s="75"/>
      <c r="D18" s="39">
        <v>0</v>
      </c>
      <c r="E18" s="28"/>
      <c r="F18" s="39">
        <v>1229348890</v>
      </c>
      <c r="G18" s="28"/>
      <c r="H18" s="39">
        <v>0</v>
      </c>
      <c r="I18" s="28"/>
      <c r="J18" s="39">
        <v>1229348890</v>
      </c>
      <c r="K18" s="28"/>
      <c r="L18" s="39">
        <v>0</v>
      </c>
      <c r="M18" s="28"/>
      <c r="N18" s="39">
        <v>2695363877</v>
      </c>
      <c r="O18" s="28"/>
      <c r="P18" s="39">
        <v>0</v>
      </c>
      <c r="Q18" s="28"/>
      <c r="R18" s="39">
        <v>2695363877</v>
      </c>
    </row>
    <row r="19" spans="1:18" ht="21.75" customHeight="1">
      <c r="A19" s="77" t="s">
        <v>24</v>
      </c>
      <c r="B19" s="77"/>
      <c r="D19" s="29">
        <f>SUM(D9:D18)</f>
        <v>10276944885</v>
      </c>
      <c r="E19" s="28"/>
      <c r="F19" s="29">
        <f>SUM(F9:F18)</f>
        <v>10114580970</v>
      </c>
      <c r="G19" s="28"/>
      <c r="H19" s="29">
        <v>0</v>
      </c>
      <c r="I19" s="28"/>
      <c r="J19" s="29">
        <f>SUM(J9:J18)</f>
        <v>20391525855</v>
      </c>
      <c r="K19" s="28"/>
      <c r="L19" s="29">
        <f>SUM(L9:L18)</f>
        <v>20505896783</v>
      </c>
      <c r="M19" s="28"/>
      <c r="N19" s="29">
        <f>SUM(N9:N18)</f>
        <v>22760087027</v>
      </c>
      <c r="O19" s="28"/>
      <c r="P19" s="29">
        <v>0</v>
      </c>
      <c r="Q19" s="28"/>
      <c r="R19" s="29">
        <f>SUM(R9:R18)</f>
        <v>43265983810</v>
      </c>
    </row>
  </sheetData>
  <mergeCells count="18">
    <mergeCell ref="A18:B18"/>
    <mergeCell ref="A19:B19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صورت وضعیت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صندوق</vt:lpstr>
      <vt:lpstr>مبالغ تخصیصی اوراق 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صندوق'!Print_Area</vt:lpstr>
      <vt:lpstr>'درآمد ناشی از تغییر قیمت اوراق'!Print_Area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'صورت وضعیت'!Print_Area</vt:lpstr>
      <vt:lpstr>'مبالغ تخصیصی اوراق 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mohamad ghafouri</dc:creator>
  <dc:description/>
  <cp:lastModifiedBy>fatemeh mohamadi</cp:lastModifiedBy>
  <dcterms:created xsi:type="dcterms:W3CDTF">2025-05-25T05:58:15Z</dcterms:created>
  <dcterms:modified xsi:type="dcterms:W3CDTF">2025-05-26T10:50:59Z</dcterms:modified>
</cp:coreProperties>
</file>