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emeh mohamadi\Desktop\فروردین اطمینان\"/>
    </mc:Choice>
  </mc:AlternateContent>
  <xr:revisionPtr revIDLastSave="0" documentId="13_ncr:1_{B9D06304-7D92-4C92-B191-48138306503D}" xr6:coauthVersionLast="47" xr6:coauthVersionMax="47" xr10:uidLastSave="{00000000-0000-0000-0000-000000000000}"/>
  <bookViews>
    <workbookView xWindow="12705" yWindow="1680" windowWidth="15060" windowHeight="12180" xr2:uid="{00000000-000D-0000-FFFF-FFFF00000000}"/>
  </bookViews>
  <sheets>
    <sheet name="صورت وضعیت" sheetId="1" r:id="rId1"/>
    <sheet name="واحدهای صندوق" sheetId="4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صندوق" sheetId="10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  <sheet name="مبالغ تخصیصی اوراق " sheetId="22" r:id="rId15"/>
  </sheets>
  <definedNames>
    <definedName name="_xlnm.Print_Area" localSheetId="2">اوراق!$A$1:$AM$19</definedName>
    <definedName name="_xlnm.Print_Area" localSheetId="3">'تعدیل قیمت'!$A$1:$N$10</definedName>
    <definedName name="_xlnm.Print_Area" localSheetId="5">درآمد!$A$1:$K$12</definedName>
    <definedName name="_xlnm.Print_Area" localSheetId="8">'درآمد سپرده بانکی'!$A$1:$M$13</definedName>
    <definedName name="_xlnm.Print_Area" localSheetId="7">'درآمد سرمایه گذاری در اوراق به'!$A$1:$S$19</definedName>
    <definedName name="_xlnm.Print_Area" localSheetId="6">'درآمد سرمایه گذاری در صندوق'!$A$1:$X$11</definedName>
    <definedName name="_xlnm.Print_Area" localSheetId="13">'درآمد ناشی از تغییر قیمت اوراق'!$A$1:$R$20</definedName>
    <definedName name="_xlnm.Print_Area" localSheetId="12">'درآمد ناشی از فروش'!$A$1:$Q$14</definedName>
    <definedName name="_xlnm.Print_Area" localSheetId="9">'سایر درآمدها'!$A$1:$G$10</definedName>
    <definedName name="_xlnm.Print_Area" localSheetId="4">سپرده!$A$1:$M$14</definedName>
    <definedName name="_xlnm.Print_Area" localSheetId="10">'سود اوراق بهادار'!$A$1:$U$11</definedName>
    <definedName name="_xlnm.Print_Area" localSheetId="11">'سود سپرده بانکی'!$A$1:$M$13</definedName>
    <definedName name="_xlnm.Print_Area" localSheetId="0">'صورت وضعیت'!$A$1:$B$45</definedName>
    <definedName name="_xlnm.Print_Area" localSheetId="14">'مبالغ تخصیصی اوراق '!$A$1:$H$10</definedName>
    <definedName name="_xlnm.Print_Area" localSheetId="1">'واحدهای صندوق'!$A$1:$AA$16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1" l="1"/>
  <c r="I20" i="21"/>
  <c r="G20" i="21"/>
  <c r="E20" i="21"/>
  <c r="M20" i="21"/>
  <c r="O20" i="21"/>
  <c r="Q20" i="21"/>
  <c r="J19" i="11"/>
  <c r="F9" i="8"/>
  <c r="J11" i="10"/>
  <c r="F8" i="8" s="1"/>
  <c r="J8" i="8" s="1"/>
  <c r="T8" i="17"/>
  <c r="T9" i="17" s="1"/>
  <c r="P8" i="17"/>
  <c r="P9" i="17"/>
  <c r="F13" i="13"/>
  <c r="J10" i="13"/>
  <c r="J13" i="13"/>
  <c r="F19" i="11"/>
  <c r="Q11" i="10"/>
  <c r="J10" i="8"/>
  <c r="L10" i="7"/>
  <c r="L11" i="7"/>
  <c r="L12" i="7"/>
  <c r="L13" i="7"/>
  <c r="L9" i="7"/>
  <c r="I9" i="6"/>
  <c r="AL19" i="5"/>
  <c r="AL10" i="5"/>
  <c r="AL11" i="5"/>
  <c r="AL12" i="5"/>
  <c r="AL13" i="5"/>
  <c r="AL14" i="5"/>
  <c r="AL15" i="5"/>
  <c r="AL16" i="5"/>
  <c r="AL17" i="5"/>
  <c r="AL18" i="5"/>
  <c r="AL9" i="5"/>
  <c r="AA11" i="4"/>
  <c r="AA10" i="4"/>
  <c r="AA9" i="4"/>
  <c r="A1" i="4"/>
  <c r="M12" i="19"/>
  <c r="D9" i="14"/>
  <c r="J11" i="13"/>
  <c r="J12" i="13"/>
  <c r="J9" i="13"/>
  <c r="J8" i="13"/>
  <c r="F12" i="13"/>
  <c r="F11" i="13"/>
  <c r="F10" i="13"/>
  <c r="F9" i="13"/>
  <c r="F8" i="13"/>
  <c r="D19" i="11"/>
  <c r="K20" i="21"/>
  <c r="C20" i="21"/>
  <c r="Q12" i="19"/>
  <c r="O12" i="19"/>
  <c r="K12" i="19"/>
  <c r="M13" i="18"/>
  <c r="K13" i="18"/>
  <c r="I13" i="18"/>
  <c r="C13" i="18"/>
  <c r="G13" i="18"/>
  <c r="E13" i="18"/>
  <c r="J9" i="17"/>
  <c r="N9" i="17"/>
  <c r="R19" i="11"/>
  <c r="P19" i="11"/>
  <c r="N19" i="11"/>
  <c r="D13" i="13"/>
  <c r="F10" i="8" s="1"/>
  <c r="U11" i="10"/>
  <c r="F11" i="10"/>
  <c r="F14" i="7"/>
  <c r="D14" i="7"/>
  <c r="H14" i="7"/>
  <c r="J14" i="7"/>
  <c r="T19" i="5"/>
  <c r="R19" i="5"/>
  <c r="P19" i="5"/>
  <c r="F12" i="8" l="1"/>
  <c r="J9" i="8"/>
  <c r="L14" i="7"/>
  <c r="K10" i="6"/>
  <c r="V19" i="5"/>
  <c r="X19" i="5"/>
  <c r="AD19" i="5"/>
  <c r="AH19" i="5"/>
  <c r="AJ19" i="5"/>
  <c r="D11" i="4"/>
  <c r="G11" i="4"/>
  <c r="I11" i="4"/>
  <c r="K11" i="4"/>
  <c r="M11" i="4"/>
  <c r="O11" i="4"/>
  <c r="Q11" i="4"/>
  <c r="S11" i="4"/>
  <c r="W11" i="4"/>
  <c r="Y11" i="4"/>
  <c r="F9" i="14"/>
  <c r="F11" i="8" s="1"/>
  <c r="H13" i="13"/>
  <c r="H19" i="11"/>
  <c r="H11" i="8" l="1"/>
  <c r="J11" i="8"/>
  <c r="J12" i="8" s="1"/>
  <c r="H9" i="8" l="1"/>
  <c r="W9" i="10"/>
  <c r="L10" i="10"/>
  <c r="L9" i="10"/>
  <c r="W10" i="10"/>
  <c r="H8" i="8"/>
  <c r="H10" i="8"/>
  <c r="E9" i="14"/>
  <c r="G19" i="11"/>
  <c r="I19" i="11"/>
  <c r="K19" i="11"/>
  <c r="M19" i="11"/>
  <c r="O19" i="11"/>
  <c r="Q19" i="11"/>
  <c r="J12" i="19"/>
  <c r="L12" i="19"/>
  <c r="N12" i="19"/>
  <c r="P12" i="19"/>
  <c r="R12" i="19"/>
  <c r="N9" i="18"/>
  <c r="N8" i="18"/>
  <c r="K9" i="17"/>
  <c r="L9" i="17"/>
  <c r="M9" i="17"/>
  <c r="O9" i="17"/>
  <c r="Q9" i="17"/>
  <c r="R9" i="17"/>
  <c r="S9" i="17"/>
  <c r="U9" i="17"/>
  <c r="I12" i="8"/>
  <c r="X11" i="10"/>
  <c r="L11" i="10" l="1"/>
  <c r="H12" i="8"/>
  <c r="W11" i="10"/>
  <c r="N13" i="18"/>
  <c r="M9" i="7" l="1"/>
  <c r="AB11" i="4"/>
</calcChain>
</file>

<file path=xl/sharedStrings.xml><?xml version="1.0" encoding="utf-8"?>
<sst xmlns="http://schemas.openxmlformats.org/spreadsheetml/2006/main" count="352" uniqueCount="148">
  <si>
    <t>صورت وضعیت پرتفوی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</si>
  <si>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</si>
  <si>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</si>
  <si>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</si>
  <si>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</si>
  <si>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</si>
  <si>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</si>
  <si>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</si>
  <si>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</si>
  <si>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</si>
  <si>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</si>
  <si>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</si>
  <si>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</si>
  <si>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</si>
  <si>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</si>
  <si>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</si>
  <si>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</si>
  <si>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</si>
  <si>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اهرمی کاریزما-واحد عادی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</si>
  <si>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</si>
  <si>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</si>
  <si>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</si>
  <si>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</si>
  <si>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</si>
  <si>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</si>
  <si>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</si>
  <si>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</si>
  <si>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</si>
  <si>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</si>
  <si>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غدیرایرانیان14050114</t>
  </si>
  <si>
    <t>بله</t>
  </si>
  <si>
    <t>1401/01/14</t>
  </si>
  <si>
    <t>1405/01/14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</si>
  <si>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</si>
  <si>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</si>
  <si>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</si>
  <si>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</si>
  <si>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</si>
  <si>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</si>
  <si>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</si>
  <si>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</si>
  <si>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</si>
  <si>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</si>
  <si>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</si>
  <si>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</si>
  <si>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</si>
  <si>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</si>
  <si>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1404/12/11</t>
  </si>
  <si>
    <t>اسنادخزانه-م2بودجه02-050923</t>
  </si>
  <si>
    <t>1402/06/19</t>
  </si>
  <si>
    <t>1405/09/23</t>
  </si>
  <si>
    <t>اسنادخزانه-م5بودجه01-041015</t>
  </si>
  <si>
    <t>1401/12/08</t>
  </si>
  <si>
    <t>1404/10/14</t>
  </si>
  <si>
    <t>اسنادخزانه-م1بودجه02-050325</t>
  </si>
  <si>
    <t>1405/03/25</t>
  </si>
  <si>
    <t>اسنادخزانه-م10بودجه02-051112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</si>
  <si>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</si>
  <si>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</si>
  <si>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</si>
  <si>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</si>
  <si>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</si>
  <si>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</si>
  <si>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</si>
  <si>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</si>
  <si>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</si>
  <si>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</si>
  <si>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</si>
  <si>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</si>
  <si>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</si>
  <si>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</si>
  <si>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</si>
  <si>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</si>
  <si>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</si>
  <si>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</si>
  <si>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</si>
  <si>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</si>
  <si>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</si>
  <si>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</si>
  <si>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</si>
  <si>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</si>
  <si>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</si>
  <si>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</si>
  <si>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</si>
  <si>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</si>
  <si>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</si>
  <si>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</si>
  <si>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</si>
  <si>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</si>
  <si>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</si>
  <si>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</si>
  <si>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</si>
  <si>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</si>
  <si>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</si>
  <si>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</si>
  <si>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</si>
  <si>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</si>
  <si>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</si>
  <si>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</si>
  <si>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</si>
  <si>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</si>
  <si>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</si>
  <si>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</si>
  <si>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</si>
  <si>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</si>
  <si>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</si>
  <si>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</si>
  <si>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</si>
  <si>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</si>
  <si>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</si>
  <si>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</si>
  <si>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</si>
  <si>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</si>
  <si>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</si>
  <si>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</si>
  <si>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</si>
  <si>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</si>
  <si>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 بانک پاسارگاد </t>
  </si>
  <si>
    <t xml:space="preserve"> بانک گردشگری</t>
  </si>
  <si>
    <t>بانک صادرات</t>
  </si>
  <si>
    <t xml:space="preserve"> بانک خاورمیانه</t>
  </si>
  <si>
    <t xml:space="preserve"> بانک صادرات</t>
  </si>
  <si>
    <t xml:space="preserve">بانک خاورمیانه </t>
  </si>
  <si>
    <t>بانک پاسارگاد</t>
  </si>
  <si>
    <t>بانک ملل</t>
  </si>
  <si>
    <t>بانک گردشگری</t>
  </si>
  <si>
    <t>*به تفکیک هر یک از صندوق­های سرمایه­گذاری اختصاصی بازارگردانی طرف قرارداد افشا گردد.</t>
  </si>
  <si>
    <t>میانگین نرخ بازده تا سررسید قراردادهای منعقده</t>
  </si>
  <si>
    <t>نرخ اسمی</t>
  </si>
  <si>
    <t>مبلغ شناسایی شده بابت قرارداد خرید و نگهداری اوراق بهادار</t>
  </si>
  <si>
    <t>بهای تمام شده اوراق</t>
  </si>
  <si>
    <t>تعداد اوراق</t>
  </si>
  <si>
    <t>نام ورقه بهادار</t>
  </si>
  <si>
    <t>نوع وابستگی</t>
  </si>
  <si>
    <t>طرف معامله</t>
  </si>
  <si>
    <t>1-3-2-مبالغ تخصیص یافته بابت خرید و نگهداری اوراق بهادار با درآمد ثابت (نرخ سود ترجیحی)</t>
  </si>
  <si>
    <t xml:space="preserve">صورت وضعیت درآمدها </t>
  </si>
  <si>
    <t>غدیر05</t>
  </si>
  <si>
    <t>شرکت تامین سرمایه دماوند</t>
  </si>
  <si>
    <t>ح</t>
  </si>
  <si>
    <t>1403/12/30</t>
  </si>
  <si>
    <t>صندوق اهرمی موج-واحدهای عادی</t>
  </si>
  <si>
    <t xml:space="preserve"> بانک ملل</t>
  </si>
  <si>
    <t xml:space="preserve">سایر درآمد ها </t>
  </si>
  <si>
    <t>صندوق سرمایه گذاری در اوراق بهادار با درآمدثابت اطمینان هیوا</t>
  </si>
  <si>
    <t>برای ماه منتهی به 1404/01/31</t>
  </si>
  <si>
    <t>1404/01/31</t>
  </si>
  <si>
    <t xml:space="preserve">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</si>
</sst>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#,##0_ ;[Red]\-#,##0\ "/>
    <numFmt numFmtId="165" formatCode="_(* #,##0_);_(* \(#,##0\);_(* &quot;-&quot;??_);_(@_)"/>
    <numFmt numFmtId="166" formatCode="_ * #,##0_-_ ;_ * #,##0\-_ ;_ * &quot;-&quot;??_-_ ;_ @_ "/>
    <numFmt numFmtId="167" formatCode="0.0%"/>
    <numFmt numFmtId="168" formatCode="0.000%"/>
  </numFmts>
  <fonts count="19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6"/>
      <color rgb="FF000000"/>
      <name val="B Nazanin"/>
      <charset val="178"/>
    </font>
    <font>
      <sz val="8"/>
      <name val="Arial"/>
      <family val="2"/>
    </font>
    <font>
      <sz val="12"/>
      <name val="B Nazanin"/>
      <charset val="178"/>
    </font>
    <font>
      <b/>
      <sz val="28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rgb="FF0062AC"/>
      <name val="B Titr"/>
      <charset val="178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20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</cellStyleXfs>
  <cellXfs count="101"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164" fontId="5" fillId="0" borderId="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right"/>
    </xf>
    <xf numFmtId="165" fontId="9" fillId="0" borderId="7" xfId="0" applyNumberFormat="1" applyFont="1" applyBorder="1" applyAlignment="1">
      <alignment horizontal="right"/>
    </xf>
    <xf numFmtId="0" fontId="1" fillId="0" borderId="0" xfId="3"/>
    <xf numFmtId="0" fontId="13" fillId="0" borderId="0" xfId="3" applyFont="1"/>
    <xf numFmtId="0" fontId="12" fillId="0" borderId="0" xfId="3" applyFont="1" applyAlignment="1">
      <alignment vertical="center" readingOrder="2"/>
    </xf>
    <xf numFmtId="0" fontId="3" fillId="2" borderId="0" xfId="0" applyFont="1" applyFill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10" fontId="5" fillId="2" borderId="4" xfId="1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10" fontId="5" fillId="2" borderId="5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10" fontId="5" fillId="2" borderId="0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10" fontId="5" fillId="2" borderId="10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9" fontId="5" fillId="2" borderId="0" xfId="1" applyFont="1" applyFill="1" applyAlignment="1">
      <alignment horizontal="center" vertical="center"/>
    </xf>
    <xf numFmtId="9" fontId="5" fillId="2" borderId="5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9" fontId="5" fillId="2" borderId="7" xfId="1" applyFont="1" applyFill="1" applyBorder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left"/>
    </xf>
    <xf numFmtId="168" fontId="5" fillId="2" borderId="4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165" fontId="0" fillId="2" borderId="0" xfId="0" applyNumberFormat="1" applyFill="1" applyAlignment="1">
      <alignment horizontal="left"/>
    </xf>
    <xf numFmtId="0" fontId="14" fillId="2" borderId="9" xfId="3" applyFont="1" applyFill="1" applyBorder="1" applyAlignment="1">
      <alignment horizontal="center" vertical="center" wrapText="1" readingOrder="2"/>
    </xf>
    <xf numFmtId="0" fontId="15" fillId="2" borderId="9" xfId="3" applyFont="1" applyFill="1" applyBorder="1" applyAlignment="1">
      <alignment horizontal="center" vertical="center" wrapText="1" readingOrder="2"/>
    </xf>
    <xf numFmtId="0" fontId="16" fillId="2" borderId="9" xfId="3" applyFont="1" applyFill="1" applyBorder="1" applyAlignment="1">
      <alignment horizontal="center" vertical="center" wrapText="1" readingOrder="2"/>
    </xf>
    <xf numFmtId="3" fontId="16" fillId="2" borderId="9" xfId="3" applyNumberFormat="1" applyFont="1" applyFill="1" applyBorder="1" applyAlignment="1">
      <alignment horizontal="center" vertical="center" wrapText="1" readingOrder="2"/>
    </xf>
    <xf numFmtId="166" fontId="16" fillId="2" borderId="9" xfId="2" applyNumberFormat="1" applyFont="1" applyFill="1" applyBorder="1" applyAlignment="1">
      <alignment horizontal="center" vertical="center" wrapText="1" readingOrder="2"/>
    </xf>
    <xf numFmtId="10" fontId="16" fillId="2" borderId="9" xfId="3" applyNumberFormat="1" applyFont="1" applyFill="1" applyBorder="1" applyAlignment="1">
      <alignment horizontal="center" vertical="center" wrapText="1" readingOrder="2"/>
    </xf>
    <xf numFmtId="167" fontId="16" fillId="2" borderId="9" xfId="3" applyNumberFormat="1" applyFont="1" applyFill="1" applyBorder="1" applyAlignment="1">
      <alignment horizontal="center" vertical="center" wrapText="1" readingOrder="2"/>
    </xf>
    <xf numFmtId="0" fontId="16" fillId="2" borderId="0" xfId="3" applyFont="1" applyFill="1" applyAlignment="1">
      <alignment vertical="center" wrapText="1" readingOrder="2"/>
    </xf>
    <xf numFmtId="0" fontId="16" fillId="2" borderId="0" xfId="3" applyFont="1" applyFill="1" applyAlignment="1">
      <alignment horizontal="center" vertical="center" wrapText="1" readingOrder="2"/>
    </xf>
    <xf numFmtId="3" fontId="16" fillId="2" borderId="0" xfId="3" applyNumberFormat="1" applyFont="1" applyFill="1" applyAlignment="1">
      <alignment horizontal="center" vertical="center" wrapText="1" readingOrder="2"/>
    </xf>
    <xf numFmtId="166" fontId="16" fillId="2" borderId="0" xfId="2" applyNumberFormat="1" applyFont="1" applyFill="1" applyBorder="1" applyAlignment="1">
      <alignment horizontal="center" vertical="center" wrapText="1" readingOrder="2"/>
    </xf>
    <xf numFmtId="10" fontId="16" fillId="2" borderId="0" xfId="3" applyNumberFormat="1" applyFont="1" applyFill="1" applyAlignment="1">
      <alignment horizontal="center" vertical="center" wrapText="1" readingOrder="2"/>
    </xf>
    <xf numFmtId="0" fontId="16" fillId="2" borderId="0" xfId="3" applyFont="1" applyFill="1"/>
    <xf numFmtId="164" fontId="0" fillId="2" borderId="0" xfId="0" applyNumberForma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/>
    </xf>
    <xf numFmtId="1" fontId="9" fillId="2" borderId="7" xfId="0" applyNumberFormat="1" applyFont="1" applyFill="1" applyBorder="1" applyAlignment="1">
      <alignment horizontal="center"/>
    </xf>
    <xf numFmtId="1" fontId="9" fillId="2" borderId="0" xfId="0" applyNumberFormat="1" applyFont="1" applyFill="1" applyAlignment="1">
      <alignment horizontal="center" vertical="center"/>
    </xf>
    <xf numFmtId="10" fontId="5" fillId="2" borderId="0" xfId="1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4" fillId="2" borderId="1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right" vertical="center" readingOrder="2"/>
    </xf>
    <xf numFmtId="0" fontId="13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right" vertical="center" readingOrder="2"/>
    </xf>
  </cellXfs>
  <cellStyles count="4">
    <cellStyle name="Comma" xfId="2" builtinId="3"/>
    <cellStyle name="Normal" xfId="0" builtinId="0"/>
    <cellStyle name="Normal 2" xfId="3" xr:uid="{935B0EDD-B760-4463-A4A1-CEB52098D865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2857501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3A4043-3240-0DBE-E683-2454518DF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638649" y="0"/>
          <a:ext cx="7705725" cy="894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rightToLeft="1" tabSelected="1" view="pageBreakPreview" zoomScaleNormal="100" zoomScaleSheetLayoutView="100" workbookViewId="0">
      <selection activeCell="C10" sqref="C10"/>
    </sheetView>
  </sheetViews>
  <sheetFormatPr defaultRowHeight="12.75"/>
  <cols>
    <col min="1" max="1" width="72.7109375" customWidth="1"/>
    <col min="2" max="2" width="45.42578125" customWidth="1"/>
  </cols>
  <sheetData>
    <row r="1" spans="1:2" ht="29.1" customHeight="1">
      <c r="A1" s="3"/>
      <c r="B1" s="3"/>
    </row>
    <row r="2" spans="1:2" ht="21.75" customHeight="1">
      <c r="A2" s="3"/>
      <c r="B2" s="3"/>
    </row>
    <row r="3" spans="1:2" ht="21.75" customHeight="1">
      <c r="A3" s="3"/>
      <c r="B3" s="3"/>
    </row>
    <row r="4" spans="1:2" ht="7.35" customHeight="1">
      <c r="A4" s="3"/>
      <c r="B4" s="3"/>
    </row>
    <row r="5" spans="1:2" ht="18" customHeight="1">
      <c r="A5" s="3"/>
      <c r="B5" s="3"/>
    </row>
    <row r="6" spans="1:2" ht="23.25" customHeight="1">
      <c r="A6" s="3"/>
      <c r="B6" s="3"/>
    </row>
    <row r="7" spans="1:2">
      <c r="A7" s="3"/>
      <c r="B7" s="3"/>
    </row>
    <row r="8" spans="1:2">
      <c r="A8" s="3"/>
      <c r="B8" s="3"/>
    </row>
    <row r="9" spans="1:2">
      <c r="A9" s="3"/>
      <c r="B9" s="3"/>
    </row>
    <row r="10" spans="1:2" ht="42.75">
      <c r="A10" s="80"/>
      <c r="B10" s="80"/>
    </row>
    <row r="11" spans="1:2" ht="40.5">
      <c r="A11" s="81"/>
      <c r="B11" s="81"/>
    </row>
    <row r="12" spans="1:2" ht="42.75">
      <c r="A12" s="80"/>
      <c r="B12" s="80"/>
    </row>
    <row r="13" spans="1:2">
      <c r="A13" s="3"/>
      <c r="B13" s="3"/>
    </row>
    <row r="14" spans="1:2">
      <c r="A14" s="3"/>
      <c r="B14" s="3"/>
    </row>
    <row r="15" spans="1:2">
      <c r="A15" s="3"/>
      <c r="B15" s="3"/>
    </row>
    <row r="16" spans="1:2">
      <c r="A16" s="3"/>
      <c r="B16" s="3"/>
    </row>
    <row r="17" spans="1:14">
      <c r="A17" s="79" t="s">
        <v>144</v>
      </c>
      <c r="B17" s="79"/>
    </row>
    <row r="18" spans="1:14">
      <c r="A18" s="79"/>
      <c r="B18" s="79"/>
    </row>
    <row r="19" spans="1:14">
      <c r="A19" s="79" t="s">
        <v>0</v>
      </c>
      <c r="B19" s="79"/>
    </row>
    <row r="20" spans="1:14">
      <c r="A20" s="79"/>
      <c r="B20" s="79"/>
    </row>
    <row r="21" spans="1:14">
      <c r="A21" s="79" t="s">
        <v>145</v>
      </c>
      <c r="B21" s="79"/>
      <c r="N21" t="s">
        <v>139</v>
      </c>
    </row>
    <row r="22" spans="1:14">
      <c r="A22" s="79"/>
      <c r="B22" s="79"/>
    </row>
    <row r="23" spans="1:14">
      <c r="A23" s="3"/>
      <c r="B23" s="3"/>
    </row>
    <row r="24" spans="1:14">
      <c r="A24" s="3"/>
      <c r="B24" s="3"/>
    </row>
    <row r="25" spans="1:14">
      <c r="A25" s="3"/>
      <c r="B25" s="3"/>
    </row>
    <row r="26" spans="1:14">
      <c r="A26" s="3"/>
      <c r="B26" s="3"/>
    </row>
    <row r="27" spans="1:14">
      <c r="A27" s="3"/>
      <c r="B27" s="3"/>
    </row>
    <row r="28" spans="1:14">
      <c r="A28" s="3"/>
      <c r="B28" s="3"/>
    </row>
    <row r="29" spans="1:14">
      <c r="A29" s="3"/>
      <c r="B29" s="3"/>
    </row>
    <row r="30" spans="1:14">
      <c r="A30" s="3"/>
      <c r="B30" s="3"/>
    </row>
    <row r="31" spans="1:14">
      <c r="A31" s="3"/>
      <c r="B31" s="3"/>
    </row>
    <row r="32" spans="1:14">
      <c r="A32" s="3"/>
      <c r="B32" s="3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  <row r="39" spans="1:2">
      <c r="A39" s="3"/>
      <c r="B39" s="3"/>
    </row>
    <row r="40" spans="1:2">
      <c r="A40" s="3"/>
      <c r="B40" s="3"/>
    </row>
    <row r="41" spans="1:2">
      <c r="A41" s="3"/>
      <c r="B41" s="3"/>
    </row>
    <row r="42" spans="1:2">
      <c r="A42" s="3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3"/>
    </row>
    <row r="48" spans="1:2">
      <c r="A48" s="3"/>
      <c r="B48" s="3"/>
    </row>
    <row r="49" spans="1:2">
      <c r="A49" s="3"/>
      <c r="B49" s="3"/>
    </row>
    <row r="50" spans="1:2">
      <c r="A50" s="3"/>
      <c r="B50" s="3"/>
    </row>
    <row r="51" spans="1:2">
      <c r="A51" s="3"/>
      <c r="B51" s="3"/>
    </row>
  </sheetData>
  <mergeCells count="6">
    <mergeCell ref="A21:B22"/>
    <mergeCell ref="A10:B10"/>
    <mergeCell ref="A11:B11"/>
    <mergeCell ref="A12:B12"/>
    <mergeCell ref="A17:B18"/>
    <mergeCell ref="A19:B20"/>
  </mergeCells>
  <printOptions horizontalCentered="1" verticalCentered="1"/>
  <pageMargins left="0" right="0.39370078740157483" top="0" bottom="0" header="0" footer="0"/>
  <pageSetup paperSize="9" scale="84" fitToHeight="0" orientation="portrait" r:id="rId1"/>
  <rowBreaks count="1" manualBreakCount="1">
    <brk id="45" max="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19"/>
  <sheetViews>
    <sheetView rightToLeft="1" view="pageBreakPreview" zoomScaleNormal="100" zoomScaleSheetLayoutView="100" workbookViewId="0">
      <selection activeCell="F18" sqref="F18:F19"/>
    </sheetView>
  </sheetViews>
  <sheetFormatPr defaultRowHeight="12.75"/>
  <cols>
    <col min="1" max="1" width="5.140625" style="3" customWidth="1"/>
    <col min="2" max="2" width="41.5703125" style="3" customWidth="1"/>
    <col min="3" max="3" width="1.28515625" style="3" customWidth="1"/>
    <col min="4" max="4" width="19.42578125" style="3" customWidth="1"/>
    <col min="5" max="5" width="1.28515625" style="3" customWidth="1"/>
    <col min="6" max="6" width="19.42578125" style="3" customWidth="1"/>
    <col min="7" max="7" width="0.28515625" customWidth="1"/>
  </cols>
  <sheetData>
    <row r="1" spans="1:6" ht="29.1" customHeight="1">
      <c r="A1" s="88" t="s">
        <v>144</v>
      </c>
      <c r="B1" s="88"/>
      <c r="C1" s="88"/>
      <c r="D1" s="88"/>
      <c r="E1" s="88"/>
      <c r="F1" s="88"/>
    </row>
    <row r="2" spans="1:6" ht="21.75" customHeight="1">
      <c r="A2" s="88" t="s">
        <v>72</v>
      </c>
      <c r="B2" s="88"/>
      <c r="C2" s="88"/>
      <c r="D2" s="88"/>
      <c r="E2" s="88"/>
      <c r="F2" s="88"/>
    </row>
    <row r="3" spans="1:6" ht="21.75" customHeight="1">
      <c r="A3" s="88" t="s">
        <v>145</v>
      </c>
      <c r="B3" s="88"/>
      <c r="C3" s="88"/>
      <c r="D3" s="88"/>
      <c r="E3" s="88"/>
      <c r="F3" s="88"/>
    </row>
    <row r="4" spans="1:6" ht="14.45" customHeight="1"/>
    <row r="5" spans="1:6" ht="29.1" customHeight="1">
      <c r="A5" s="10" t="s">
        <v>103</v>
      </c>
      <c r="B5" s="89" t="s">
        <v>85</v>
      </c>
      <c r="C5" s="89"/>
      <c r="D5" s="89"/>
      <c r="E5" s="89"/>
      <c r="F5" s="89"/>
    </row>
    <row r="6" spans="1:6" ht="14.45" customHeight="1">
      <c r="D6" s="33" t="s">
        <v>87</v>
      </c>
      <c r="F6" s="33" t="s">
        <v>146</v>
      </c>
    </row>
    <row r="7" spans="1:6" ht="14.45" customHeight="1">
      <c r="A7" s="85" t="s">
        <v>85</v>
      </c>
      <c r="B7" s="85"/>
      <c r="D7" s="74" t="s">
        <v>69</v>
      </c>
      <c r="F7" s="74" t="s">
        <v>69</v>
      </c>
    </row>
    <row r="8" spans="1:6" ht="21.75" customHeight="1">
      <c r="A8" s="90" t="s">
        <v>147</v>
      </c>
      <c r="B8" s="90"/>
      <c r="D8" s="27">
        <v>44827249</v>
      </c>
      <c r="E8" s="12"/>
      <c r="F8" s="27">
        <v>44827249</v>
      </c>
    </row>
    <row r="9" spans="1:6" ht="21.75" customHeight="1" thickBot="1">
      <c r="A9" s="82" t="s">
        <v>19</v>
      </c>
      <c r="B9" s="82"/>
      <c r="D9" s="20">
        <f>SUM(D8:D8)</f>
        <v>44827249</v>
      </c>
      <c r="E9" s="27">
        <f>SUM(E8:E8)</f>
        <v>0</v>
      </c>
      <c r="F9" s="20">
        <f>SUM(F8:F8)</f>
        <v>44827249</v>
      </c>
    </row>
    <row r="10" spans="1:6" ht="13.5" thickTop="1"/>
    <row r="19" spans="14:14">
      <c r="N19" t="s">
        <v>139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U21"/>
  <sheetViews>
    <sheetView rightToLeft="1" view="pageBreakPreview" zoomScaleNormal="100" zoomScaleSheetLayoutView="100" workbookViewId="0">
      <selection activeCell="H20" sqref="H20"/>
    </sheetView>
  </sheetViews>
  <sheetFormatPr defaultRowHeight="12.75"/>
  <cols>
    <col min="1" max="1" width="39" style="3" customWidth="1"/>
    <col min="2" max="2" width="1.28515625" style="3" customWidth="1"/>
    <col min="3" max="3" width="16.85546875" style="3" customWidth="1"/>
    <col min="4" max="4" width="1.28515625" style="3" customWidth="1"/>
    <col min="5" max="5" width="14.28515625" style="3" customWidth="1"/>
    <col min="6" max="7" width="1.28515625" style="3" customWidth="1"/>
    <col min="8" max="8" width="20.7109375" style="3" customWidth="1"/>
    <col min="9" max="9" width="1.28515625" style="3" customWidth="1"/>
    <col min="10" max="10" width="15" style="3" bestFit="1" customWidth="1"/>
    <col min="11" max="11" width="1.28515625" style="3" customWidth="1"/>
    <col min="12" max="12" width="18.42578125" style="3" customWidth="1"/>
    <col min="13" max="13" width="1.28515625" style="3" customWidth="1"/>
    <col min="14" max="14" width="15.5703125" style="3" customWidth="1"/>
    <col min="15" max="15" width="1.28515625" style="3" customWidth="1"/>
    <col min="16" max="16" width="18.140625" style="3" customWidth="1"/>
    <col min="17" max="17" width="1.28515625" style="3" customWidth="1"/>
    <col min="18" max="18" width="15" style="3" customWidth="1"/>
    <col min="19" max="19" width="1.28515625" style="3" customWidth="1"/>
    <col min="20" max="20" width="15.5703125" style="3" customWidth="1"/>
    <col min="21" max="21" width="0.28515625" customWidth="1"/>
  </cols>
  <sheetData>
    <row r="1" spans="1:21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1" ht="21.75" customHeight="1">
      <c r="A2" s="88" t="s">
        <v>72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1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1" ht="14.45" customHeight="1"/>
    <row r="5" spans="1:21" ht="14.45" customHeight="1">
      <c r="A5" s="89" t="s">
        <v>105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1" ht="14.45" customHeight="1">
      <c r="A6" s="94" t="s">
        <v>75</v>
      </c>
      <c r="J6" s="94" t="s">
        <v>87</v>
      </c>
      <c r="K6" s="94"/>
      <c r="L6" s="94"/>
      <c r="M6" s="94"/>
      <c r="N6" s="94"/>
      <c r="P6" s="94" t="s">
        <v>88</v>
      </c>
      <c r="Q6" s="94"/>
      <c r="R6" s="94"/>
      <c r="S6" s="94"/>
      <c r="T6" s="94"/>
    </row>
    <row r="7" spans="1:21" ht="29.1" customHeight="1">
      <c r="A7" s="94"/>
      <c r="C7" s="43" t="s">
        <v>106</v>
      </c>
      <c r="E7" s="97" t="s">
        <v>27</v>
      </c>
      <c r="F7" s="97"/>
      <c r="H7" s="43" t="s">
        <v>107</v>
      </c>
      <c r="J7" s="41" t="s">
        <v>108</v>
      </c>
      <c r="K7" s="32"/>
      <c r="L7" s="41" t="s">
        <v>104</v>
      </c>
      <c r="M7" s="32"/>
      <c r="N7" s="41" t="s">
        <v>109</v>
      </c>
      <c r="P7" s="41" t="s">
        <v>108</v>
      </c>
      <c r="Q7" s="32"/>
      <c r="R7" s="41" t="s">
        <v>104</v>
      </c>
      <c r="S7" s="32"/>
      <c r="T7" s="41" t="s">
        <v>109</v>
      </c>
    </row>
    <row r="8" spans="1:21" ht="21.75" customHeight="1">
      <c r="A8" s="15" t="s">
        <v>29</v>
      </c>
      <c r="B8" s="12"/>
      <c r="C8" s="44"/>
      <c r="D8" s="12"/>
      <c r="E8" s="15" t="s">
        <v>32</v>
      </c>
      <c r="F8" s="13"/>
      <c r="G8" s="12"/>
      <c r="H8" s="45">
        <v>18.5</v>
      </c>
      <c r="I8" s="12"/>
      <c r="J8" s="16">
        <v>10130154558</v>
      </c>
      <c r="K8" s="12"/>
      <c r="L8" s="16">
        <v>0</v>
      </c>
      <c r="M8" s="12"/>
      <c r="N8" s="16">
        <v>10130154558</v>
      </c>
      <c r="O8" s="12"/>
      <c r="P8" s="16">
        <f>J8</f>
        <v>10130154558</v>
      </c>
      <c r="Q8" s="12"/>
      <c r="R8" s="16">
        <v>0</v>
      </c>
      <c r="S8" s="12"/>
      <c r="T8" s="16">
        <f>P8</f>
        <v>10130154558</v>
      </c>
    </row>
    <row r="9" spans="1:21" ht="21.75" customHeight="1" thickBot="1">
      <c r="A9" s="19" t="s">
        <v>19</v>
      </c>
      <c r="B9" s="12"/>
      <c r="C9" s="20"/>
      <c r="D9" s="12"/>
      <c r="E9" s="20"/>
      <c r="F9" s="12"/>
      <c r="G9" s="12"/>
      <c r="H9" s="20"/>
      <c r="I9" s="12"/>
      <c r="J9" s="20">
        <f>J8</f>
        <v>10130154558</v>
      </c>
      <c r="K9" s="27">
        <f t="shared" ref="K9:U9" si="0">SUM(K8)</f>
        <v>0</v>
      </c>
      <c r="L9" s="20">
        <f t="shared" si="0"/>
        <v>0</v>
      </c>
      <c r="M9" s="27">
        <f t="shared" si="0"/>
        <v>0</v>
      </c>
      <c r="N9" s="20">
        <f>N8</f>
        <v>10130154558</v>
      </c>
      <c r="O9" s="27">
        <f t="shared" si="0"/>
        <v>0</v>
      </c>
      <c r="P9" s="20">
        <f>P8</f>
        <v>10130154558</v>
      </c>
      <c r="Q9" s="27">
        <f t="shared" si="0"/>
        <v>0</v>
      </c>
      <c r="R9" s="20">
        <f t="shared" si="0"/>
        <v>0</v>
      </c>
      <c r="S9" s="27">
        <f t="shared" si="0"/>
        <v>0</v>
      </c>
      <c r="T9" s="20">
        <f>T8</f>
        <v>10130154558</v>
      </c>
      <c r="U9" s="2">
        <f t="shared" si="0"/>
        <v>0</v>
      </c>
    </row>
    <row r="10" spans="1:21" ht="13.5" thickTop="1"/>
    <row r="21" spans="14:14">
      <c r="N21" s="3" t="s">
        <v>139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N14"/>
  <sheetViews>
    <sheetView rightToLeft="1" view="pageBreakPreview" zoomScaleNormal="100" zoomScaleSheetLayoutView="100" workbookViewId="0">
      <selection activeCell="M11" sqref="M11"/>
    </sheetView>
  </sheetViews>
  <sheetFormatPr defaultRowHeight="12.75"/>
  <cols>
    <col min="1" max="1" width="62" style="3" customWidth="1"/>
    <col min="2" max="2" width="1.28515625" style="3" customWidth="1"/>
    <col min="3" max="3" width="17.140625" style="3" customWidth="1"/>
    <col min="4" max="4" width="1.28515625" style="3" customWidth="1"/>
    <col min="5" max="5" width="16.28515625" style="3" customWidth="1"/>
    <col min="6" max="6" width="1.28515625" style="3" customWidth="1"/>
    <col min="7" max="7" width="18.140625" style="3" customWidth="1"/>
    <col min="8" max="8" width="1.28515625" style="3" customWidth="1"/>
    <col min="9" max="9" width="21.140625" style="3" customWidth="1"/>
    <col min="10" max="10" width="1.28515625" style="3" customWidth="1"/>
    <col min="11" max="11" width="13.140625" style="3" customWidth="1"/>
    <col min="12" max="12" width="1.28515625" style="3" customWidth="1"/>
    <col min="13" max="13" width="18" style="3" customWidth="1"/>
    <col min="14" max="14" width="0.28515625" customWidth="1"/>
  </cols>
  <sheetData>
    <row r="1" spans="1:14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ht="21.75" customHeight="1">
      <c r="A2" s="88" t="s">
        <v>72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4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4" ht="14.45" customHeight="1"/>
    <row r="5" spans="1:14" ht="14.45" customHeight="1">
      <c r="A5" s="89" t="s">
        <v>110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4" ht="14.45" customHeight="1">
      <c r="A6" s="94" t="s">
        <v>75</v>
      </c>
      <c r="C6" s="94" t="s">
        <v>87</v>
      </c>
      <c r="D6" s="94"/>
      <c r="E6" s="94"/>
      <c r="F6" s="94"/>
      <c r="G6" s="94"/>
      <c r="I6" s="94" t="s">
        <v>88</v>
      </c>
      <c r="J6" s="94"/>
      <c r="K6" s="94"/>
      <c r="L6" s="94"/>
      <c r="M6" s="94"/>
    </row>
    <row r="7" spans="1:14" ht="29.1" customHeight="1">
      <c r="A7" s="94"/>
      <c r="C7" s="41" t="s">
        <v>108</v>
      </c>
      <c r="D7" s="32"/>
      <c r="E7" s="41" t="s">
        <v>104</v>
      </c>
      <c r="F7" s="32"/>
      <c r="G7" s="41" t="s">
        <v>109</v>
      </c>
      <c r="I7" s="41" t="s">
        <v>108</v>
      </c>
      <c r="J7" s="32"/>
      <c r="K7" s="41" t="s">
        <v>104</v>
      </c>
      <c r="L7" s="32"/>
      <c r="M7" s="41" t="s">
        <v>109</v>
      </c>
    </row>
    <row r="8" spans="1:14" ht="21.75" customHeight="1">
      <c r="A8" s="25" t="s">
        <v>121</v>
      </c>
      <c r="C8" s="77">
        <v>0</v>
      </c>
      <c r="D8" s="46">
        <v>0</v>
      </c>
      <c r="E8" s="77">
        <v>0</v>
      </c>
      <c r="F8" s="46">
        <v>0</v>
      </c>
      <c r="G8" s="77">
        <v>0</v>
      </c>
      <c r="H8" s="46">
        <v>0</v>
      </c>
      <c r="I8" s="77">
        <v>0</v>
      </c>
      <c r="J8" s="46">
        <v>0</v>
      </c>
      <c r="K8" s="77">
        <v>0</v>
      </c>
      <c r="L8" s="46">
        <v>0</v>
      </c>
      <c r="M8" s="77">
        <v>0</v>
      </c>
      <c r="N8" s="5" t="e">
        <f>SUM(#REF!)+#REF!+#REF!+#REF!</f>
        <v>#REF!</v>
      </c>
    </row>
    <row r="9" spans="1:14" ht="21.75" customHeight="1">
      <c r="A9" s="25" t="s">
        <v>122</v>
      </c>
      <c r="C9" s="46">
        <v>287018</v>
      </c>
      <c r="D9" s="46">
        <v>0</v>
      </c>
      <c r="E9" s="77">
        <v>0</v>
      </c>
      <c r="F9" s="46">
        <v>0</v>
      </c>
      <c r="G9" s="46">
        <v>287018</v>
      </c>
      <c r="H9" s="46">
        <v>0</v>
      </c>
      <c r="I9" s="46">
        <v>287018</v>
      </c>
      <c r="J9" s="46">
        <v>0</v>
      </c>
      <c r="K9" s="77">
        <v>0</v>
      </c>
      <c r="L9" s="46">
        <v>0</v>
      </c>
      <c r="M9" s="46">
        <v>287018</v>
      </c>
      <c r="N9" s="5" t="e">
        <f>#REF!</f>
        <v>#REF!</v>
      </c>
    </row>
    <row r="10" spans="1:14" ht="21.75" customHeight="1">
      <c r="A10" s="25" t="s">
        <v>123</v>
      </c>
      <c r="C10" s="46">
        <v>3689239163</v>
      </c>
      <c r="D10" s="46">
        <v>0</v>
      </c>
      <c r="E10" s="46">
        <v>21934172</v>
      </c>
      <c r="F10" s="46">
        <v>0</v>
      </c>
      <c r="G10" s="46">
        <v>3667304991</v>
      </c>
      <c r="H10" s="46">
        <v>0</v>
      </c>
      <c r="I10" s="46">
        <v>3689239163</v>
      </c>
      <c r="J10" s="46">
        <v>0</v>
      </c>
      <c r="K10" s="46">
        <v>21934172</v>
      </c>
      <c r="L10" s="46">
        <v>0</v>
      </c>
      <c r="M10" s="46">
        <v>3667304991</v>
      </c>
    </row>
    <row r="11" spans="1:14" ht="21.75" customHeight="1">
      <c r="A11" s="25" t="s">
        <v>124</v>
      </c>
      <c r="C11" s="46">
        <v>3436689692</v>
      </c>
      <c r="D11" s="46">
        <v>0</v>
      </c>
      <c r="E11" s="46">
        <v>14853288</v>
      </c>
      <c r="F11" s="46">
        <v>0</v>
      </c>
      <c r="G11" s="46">
        <v>3421836404</v>
      </c>
      <c r="H11" s="46">
        <v>0</v>
      </c>
      <c r="I11" s="46">
        <v>3436689692</v>
      </c>
      <c r="J11" s="46">
        <v>0</v>
      </c>
      <c r="K11" s="46">
        <v>14853288</v>
      </c>
      <c r="L11" s="46">
        <v>0</v>
      </c>
      <c r="M11" s="46">
        <v>3421836404</v>
      </c>
    </row>
    <row r="12" spans="1:14" ht="21.75" customHeight="1">
      <c r="A12" s="25" t="s">
        <v>125</v>
      </c>
      <c r="C12" s="46">
        <v>3448416372</v>
      </c>
      <c r="D12" s="46">
        <v>0</v>
      </c>
      <c r="E12" s="46">
        <v>20736255</v>
      </c>
      <c r="F12" s="46">
        <v>0</v>
      </c>
      <c r="G12" s="46">
        <v>3427680117</v>
      </c>
      <c r="H12" s="46">
        <v>0</v>
      </c>
      <c r="I12" s="46">
        <v>3448416372</v>
      </c>
      <c r="J12" s="46">
        <v>0</v>
      </c>
      <c r="K12" s="46">
        <v>20736255</v>
      </c>
      <c r="L12" s="46">
        <v>0</v>
      </c>
      <c r="M12" s="46">
        <v>3427680117</v>
      </c>
    </row>
    <row r="13" spans="1:14" ht="21.75" customHeight="1" thickBot="1">
      <c r="A13" s="19" t="s">
        <v>19</v>
      </c>
      <c r="C13" s="47">
        <f>SUM(C8:C12)</f>
        <v>10574632245</v>
      </c>
      <c r="D13" s="46">
        <v>0</v>
      </c>
      <c r="E13" s="47">
        <f>SUM(E8:E12)</f>
        <v>57523715</v>
      </c>
      <c r="F13" s="46">
        <v>0</v>
      </c>
      <c r="G13" s="47">
        <f>SUM(G8:G12)</f>
        <v>10517108530</v>
      </c>
      <c r="H13" s="46">
        <v>0</v>
      </c>
      <c r="I13" s="47">
        <f>SUM(I8:I12)</f>
        <v>10574632245</v>
      </c>
      <c r="J13" s="46">
        <v>0</v>
      </c>
      <c r="K13" s="47">
        <f>SUM(K8:K12)</f>
        <v>57523715</v>
      </c>
      <c r="L13" s="46">
        <v>0</v>
      </c>
      <c r="M13" s="47">
        <f>SUM(M8:M12)</f>
        <v>10517108530</v>
      </c>
      <c r="N13" s="4" t="e">
        <f t="shared" ref="N13" si="0">SUM(N8:N12)</f>
        <v>#REF!</v>
      </c>
    </row>
    <row r="14" spans="1:14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13"/>
  <sheetViews>
    <sheetView rightToLeft="1" view="pageBreakPreview" zoomScaleNormal="100" zoomScaleSheetLayoutView="100" workbookViewId="0">
      <selection activeCell="M14" sqref="M14"/>
    </sheetView>
  </sheetViews>
  <sheetFormatPr defaultRowHeight="12.75"/>
  <cols>
    <col min="1" max="1" width="40.28515625" style="3" customWidth="1"/>
    <col min="2" max="2" width="1.28515625" style="3" customWidth="1"/>
    <col min="3" max="3" width="10.42578125" style="3" customWidth="1"/>
    <col min="4" max="4" width="1.28515625" style="3" customWidth="1"/>
    <col min="5" max="5" width="18.7109375" style="3" customWidth="1"/>
    <col min="6" max="6" width="1.28515625" style="3" customWidth="1"/>
    <col min="7" max="7" width="16.5703125" style="3" customWidth="1"/>
    <col min="8" max="8" width="1.28515625" style="3" customWidth="1"/>
    <col min="9" max="9" width="24" style="3" customWidth="1"/>
    <col min="10" max="10" width="1.28515625" style="3" customWidth="1"/>
    <col min="11" max="11" width="10.42578125" style="3" customWidth="1"/>
    <col min="12" max="12" width="1.28515625" style="3" customWidth="1"/>
    <col min="13" max="13" width="20.7109375" style="3" customWidth="1"/>
    <col min="14" max="14" width="1.28515625" style="3" customWidth="1"/>
    <col min="15" max="15" width="17.42578125" style="3" customWidth="1"/>
    <col min="16" max="16" width="1.28515625" style="3" customWidth="1"/>
    <col min="17" max="17" width="24.42578125" style="3" customWidth="1"/>
    <col min="18" max="18" width="0.28515625" customWidth="1"/>
  </cols>
  <sheetData>
    <row r="1" spans="1:18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ht="21.75" customHeight="1">
      <c r="A2" s="88" t="s">
        <v>72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8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 ht="14.45" customHeight="1"/>
    <row r="5" spans="1:18" ht="18.75" customHeight="1">
      <c r="A5" s="89" t="s">
        <v>111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 ht="14.45" customHeight="1">
      <c r="A6" s="94" t="s">
        <v>75</v>
      </c>
      <c r="C6" s="94" t="s">
        <v>87</v>
      </c>
      <c r="D6" s="94"/>
      <c r="E6" s="94"/>
      <c r="F6" s="94"/>
      <c r="G6" s="94"/>
      <c r="H6" s="94"/>
      <c r="I6" s="94"/>
      <c r="K6" s="94" t="s">
        <v>88</v>
      </c>
      <c r="L6" s="94"/>
      <c r="M6" s="94"/>
      <c r="N6" s="94"/>
      <c r="O6" s="94"/>
      <c r="P6" s="94"/>
      <c r="Q6" s="94"/>
    </row>
    <row r="7" spans="1:18" ht="29.1" customHeight="1">
      <c r="A7" s="94"/>
      <c r="C7" s="48" t="s">
        <v>4</v>
      </c>
      <c r="D7" s="13"/>
      <c r="E7" s="48" t="s">
        <v>112</v>
      </c>
      <c r="F7" s="13"/>
      <c r="G7" s="48" t="s">
        <v>113</v>
      </c>
      <c r="H7" s="13"/>
      <c r="I7" s="48" t="s">
        <v>114</v>
      </c>
      <c r="J7" s="12"/>
      <c r="K7" s="48" t="s">
        <v>4</v>
      </c>
      <c r="L7" s="13"/>
      <c r="M7" s="48" t="s">
        <v>112</v>
      </c>
      <c r="N7" s="13"/>
      <c r="O7" s="48" t="s">
        <v>113</v>
      </c>
      <c r="P7" s="13"/>
      <c r="Q7" s="48" t="s">
        <v>114</v>
      </c>
    </row>
    <row r="8" spans="1:18" ht="21.75" customHeight="1">
      <c r="A8" s="49" t="s">
        <v>36</v>
      </c>
      <c r="B8" s="50"/>
      <c r="C8" s="51">
        <v>0</v>
      </c>
      <c r="D8" s="50"/>
      <c r="E8" s="51">
        <v>0</v>
      </c>
      <c r="F8" s="50"/>
      <c r="G8" s="51">
        <v>0</v>
      </c>
      <c r="H8" s="50"/>
      <c r="I8" s="51">
        <v>0</v>
      </c>
      <c r="J8" s="52"/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</row>
    <row r="9" spans="1:18" ht="21.75" customHeight="1">
      <c r="A9" s="53" t="s">
        <v>56</v>
      </c>
      <c r="B9" s="50"/>
      <c r="C9" s="54">
        <v>0</v>
      </c>
      <c r="D9" s="50"/>
      <c r="E9" s="54">
        <v>0</v>
      </c>
      <c r="F9" s="50"/>
      <c r="G9" s="54">
        <v>0</v>
      </c>
      <c r="H9" s="50"/>
      <c r="I9" s="54">
        <v>0</v>
      </c>
      <c r="J9" s="52"/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</row>
    <row r="10" spans="1:18" ht="21.75" customHeight="1">
      <c r="A10" s="53" t="s">
        <v>46</v>
      </c>
      <c r="B10" s="50"/>
      <c r="C10" s="54">
        <v>0</v>
      </c>
      <c r="D10" s="50"/>
      <c r="E10" s="54">
        <v>0</v>
      </c>
      <c r="F10" s="50"/>
      <c r="G10" s="54">
        <v>0</v>
      </c>
      <c r="H10" s="50"/>
      <c r="I10" s="54">
        <v>0</v>
      </c>
      <c r="J10" s="52"/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</row>
    <row r="11" spans="1:18" ht="21.75" customHeight="1">
      <c r="A11" s="55" t="s">
        <v>54</v>
      </c>
      <c r="B11" s="50"/>
      <c r="C11" s="56">
        <v>0</v>
      </c>
      <c r="D11" s="50"/>
      <c r="E11" s="56">
        <v>0</v>
      </c>
      <c r="F11" s="50"/>
      <c r="G11" s="56">
        <v>0</v>
      </c>
      <c r="H11" s="50"/>
      <c r="I11" s="56">
        <v>0</v>
      </c>
      <c r="J11" s="52"/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</row>
    <row r="12" spans="1:18" ht="21.75" customHeight="1" thickBot="1">
      <c r="A12" s="57" t="s">
        <v>19</v>
      </c>
      <c r="B12" s="50"/>
      <c r="C12" s="58">
        <v>0</v>
      </c>
      <c r="D12" s="50"/>
      <c r="E12" s="58">
        <v>0</v>
      </c>
      <c r="F12" s="50"/>
      <c r="G12" s="58">
        <v>0</v>
      </c>
      <c r="H12" s="50"/>
      <c r="I12" s="58">
        <v>0</v>
      </c>
      <c r="J12" s="52">
        <f t="shared" ref="J12:R12" si="0">SUM(J8:J11)</f>
        <v>0</v>
      </c>
      <c r="K12" s="76">
        <f>SUM(K8:K11)</f>
        <v>0</v>
      </c>
      <c r="L12" s="52">
        <f t="shared" si="0"/>
        <v>0</v>
      </c>
      <c r="M12" s="76">
        <f>SUM(M8:M11)</f>
        <v>0</v>
      </c>
      <c r="N12" s="52">
        <f t="shared" si="0"/>
        <v>0</v>
      </c>
      <c r="O12" s="76">
        <f>SUM(O8:O11)</f>
        <v>0</v>
      </c>
      <c r="P12" s="52">
        <f t="shared" si="0"/>
        <v>0</v>
      </c>
      <c r="Q12" s="76">
        <f>SUM(Q8:Q11)</f>
        <v>0</v>
      </c>
      <c r="R12" s="6">
        <f t="shared" si="0"/>
        <v>0</v>
      </c>
    </row>
    <row r="13" spans="1:18" ht="13.5" thickTop="1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Q25"/>
  <sheetViews>
    <sheetView rightToLeft="1" view="pageBreakPreview" topLeftCell="H4" zoomScaleNormal="100" zoomScaleSheetLayoutView="100" workbookViewId="0">
      <selection activeCell="I21" sqref="I21"/>
    </sheetView>
  </sheetViews>
  <sheetFormatPr defaultRowHeight="12.75"/>
  <cols>
    <col min="1" max="1" width="40.28515625" style="3" customWidth="1"/>
    <col min="2" max="2" width="1.28515625" style="3" customWidth="1"/>
    <col min="3" max="3" width="11" style="3" bestFit="1" customWidth="1"/>
    <col min="4" max="4" width="1.28515625" style="3" customWidth="1"/>
    <col min="5" max="5" width="23.5703125" style="3" customWidth="1"/>
    <col min="6" max="6" width="1.28515625" style="3" customWidth="1"/>
    <col min="7" max="7" width="17.5703125" style="3" customWidth="1"/>
    <col min="8" max="8" width="1.28515625" style="3" customWidth="1"/>
    <col min="9" max="9" width="28.28515625" style="3" bestFit="1" customWidth="1"/>
    <col min="10" max="10" width="1.28515625" style="3" customWidth="1"/>
    <col min="11" max="11" width="15.85546875" style="3" customWidth="1"/>
    <col min="12" max="12" width="1.28515625" style="3" customWidth="1"/>
    <col min="13" max="13" width="24.140625" style="3" customWidth="1"/>
    <col min="14" max="14" width="1.28515625" style="3" customWidth="1"/>
    <col min="15" max="15" width="22.140625" style="3" customWidth="1"/>
    <col min="16" max="16" width="1.28515625" style="3" customWidth="1"/>
    <col min="17" max="17" width="29.140625" style="3" customWidth="1"/>
    <col min="18" max="18" width="0.28515625" customWidth="1"/>
  </cols>
  <sheetData>
    <row r="1" spans="1:17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21.75" customHeight="1">
      <c r="A2" s="88" t="s">
        <v>72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4.45" customHeight="1"/>
    <row r="5" spans="1:17" ht="14.45" customHeight="1">
      <c r="A5" s="89" t="s">
        <v>115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7" ht="14.45" customHeight="1">
      <c r="A6" s="94" t="s">
        <v>75</v>
      </c>
      <c r="B6" s="12"/>
      <c r="C6" s="94" t="s">
        <v>87</v>
      </c>
      <c r="D6" s="94"/>
      <c r="E6" s="94"/>
      <c r="F6" s="94"/>
      <c r="G6" s="94"/>
      <c r="H6" s="94"/>
      <c r="I6" s="94"/>
      <c r="J6" s="12"/>
      <c r="K6" s="94" t="s">
        <v>88</v>
      </c>
      <c r="L6" s="94"/>
      <c r="M6" s="94"/>
      <c r="N6" s="94"/>
      <c r="O6" s="94"/>
      <c r="P6" s="94"/>
      <c r="Q6" s="94"/>
    </row>
    <row r="7" spans="1:17" ht="29.1" customHeight="1">
      <c r="A7" s="94"/>
      <c r="B7" s="12"/>
      <c r="C7" s="41" t="s">
        <v>4</v>
      </c>
      <c r="D7" s="13"/>
      <c r="E7" s="41" t="s">
        <v>6</v>
      </c>
      <c r="F7" s="13"/>
      <c r="G7" s="41" t="s">
        <v>113</v>
      </c>
      <c r="H7" s="13"/>
      <c r="I7" s="41" t="s">
        <v>116</v>
      </c>
      <c r="J7" s="12"/>
      <c r="K7" s="41" t="s">
        <v>4</v>
      </c>
      <c r="L7" s="13"/>
      <c r="M7" s="41" t="s">
        <v>6</v>
      </c>
      <c r="N7" s="13"/>
      <c r="O7" s="41" t="s">
        <v>113</v>
      </c>
      <c r="P7" s="13"/>
      <c r="Q7" s="41" t="s">
        <v>116</v>
      </c>
    </row>
    <row r="8" spans="1:17" ht="21.75" customHeight="1">
      <c r="A8" s="22" t="s">
        <v>18</v>
      </c>
      <c r="C8" s="18">
        <v>1523561</v>
      </c>
      <c r="D8" s="12"/>
      <c r="E8" s="18">
        <v>35021091156</v>
      </c>
      <c r="F8" s="12"/>
      <c r="G8" s="18">
        <v>34075020718</v>
      </c>
      <c r="H8" s="12"/>
      <c r="I8" s="18">
        <v>946070438</v>
      </c>
      <c r="J8" s="12"/>
      <c r="K8" s="18">
        <v>1523561</v>
      </c>
      <c r="L8" s="12"/>
      <c r="M8" s="18">
        <v>35021091156</v>
      </c>
      <c r="N8" s="12"/>
      <c r="O8" s="18">
        <v>34075020718</v>
      </c>
      <c r="P8" s="12"/>
      <c r="Q8" s="18">
        <v>946070438</v>
      </c>
    </row>
    <row r="9" spans="1:17" ht="21.75" customHeight="1">
      <c r="A9" s="25" t="s">
        <v>141</v>
      </c>
      <c r="C9" s="27">
        <v>1775583</v>
      </c>
      <c r="D9" s="12"/>
      <c r="E9" s="27">
        <v>26889276905</v>
      </c>
      <c r="F9" s="12"/>
      <c r="G9" s="27">
        <v>26617118875</v>
      </c>
      <c r="H9" s="12"/>
      <c r="I9" s="27">
        <v>433086873</v>
      </c>
      <c r="J9" s="12"/>
      <c r="K9" s="27">
        <v>1775583</v>
      </c>
      <c r="L9" s="12"/>
      <c r="M9" s="27">
        <v>26889276905</v>
      </c>
      <c r="N9" s="12"/>
      <c r="O9" s="27">
        <v>26617118875</v>
      </c>
      <c r="P9" s="12"/>
      <c r="Q9" s="27">
        <v>433086873</v>
      </c>
    </row>
    <row r="10" spans="1:17" ht="21.75" customHeight="1">
      <c r="A10" s="25" t="s">
        <v>43</v>
      </c>
      <c r="C10" s="27">
        <v>28908</v>
      </c>
      <c r="D10" s="12"/>
      <c r="E10" s="27">
        <v>24156927163</v>
      </c>
      <c r="F10" s="12"/>
      <c r="G10" s="27">
        <v>23369326941</v>
      </c>
      <c r="H10" s="12"/>
      <c r="I10" s="27">
        <v>787600222</v>
      </c>
      <c r="J10" s="12"/>
      <c r="K10" s="27">
        <v>28908</v>
      </c>
      <c r="L10" s="12"/>
      <c r="M10" s="27">
        <v>24156927163</v>
      </c>
      <c r="N10" s="12"/>
      <c r="O10" s="27">
        <v>23369326941</v>
      </c>
      <c r="P10" s="12"/>
      <c r="Q10" s="27">
        <v>787600222</v>
      </c>
    </row>
    <row r="11" spans="1:17" ht="21.75" customHeight="1">
      <c r="A11" s="25" t="s">
        <v>48</v>
      </c>
      <c r="C11" s="27">
        <v>61646</v>
      </c>
      <c r="D11" s="12"/>
      <c r="E11" s="27">
        <v>37874600984</v>
      </c>
      <c r="F11" s="12"/>
      <c r="G11" s="27">
        <v>36678885346</v>
      </c>
      <c r="H11" s="12"/>
      <c r="I11" s="27">
        <v>1195715638</v>
      </c>
      <c r="J11" s="12"/>
      <c r="K11" s="27">
        <v>61646</v>
      </c>
      <c r="L11" s="12"/>
      <c r="M11" s="27">
        <v>37874600984</v>
      </c>
      <c r="N11" s="12"/>
      <c r="O11" s="27">
        <v>36678885346</v>
      </c>
      <c r="P11" s="12"/>
      <c r="Q11" s="27">
        <v>1195715638</v>
      </c>
    </row>
    <row r="12" spans="1:17" ht="21.75" customHeight="1">
      <c r="A12" s="25" t="s">
        <v>36</v>
      </c>
      <c r="C12" s="27">
        <v>103173</v>
      </c>
      <c r="D12" s="12"/>
      <c r="E12" s="27">
        <v>63858700892</v>
      </c>
      <c r="F12" s="12"/>
      <c r="G12" s="27">
        <v>61376808436</v>
      </c>
      <c r="H12" s="12"/>
      <c r="I12" s="27">
        <v>2481892456</v>
      </c>
      <c r="J12" s="12"/>
      <c r="K12" s="27">
        <v>103173</v>
      </c>
      <c r="L12" s="12"/>
      <c r="M12" s="27">
        <v>63858700892</v>
      </c>
      <c r="N12" s="12"/>
      <c r="O12" s="27">
        <v>61376808436</v>
      </c>
      <c r="P12" s="12"/>
      <c r="Q12" s="27">
        <v>2481892456</v>
      </c>
    </row>
    <row r="13" spans="1:17" ht="21.75" customHeight="1">
      <c r="A13" s="25" t="s">
        <v>51</v>
      </c>
      <c r="C13" s="27">
        <v>9095</v>
      </c>
      <c r="D13" s="12"/>
      <c r="E13" s="27">
        <v>7365705673</v>
      </c>
      <c r="F13" s="12"/>
      <c r="G13" s="27">
        <v>7171198884</v>
      </c>
      <c r="H13" s="12"/>
      <c r="I13" s="27">
        <v>194506789</v>
      </c>
      <c r="J13" s="12"/>
      <c r="K13" s="27">
        <v>9095</v>
      </c>
      <c r="L13" s="12"/>
      <c r="M13" s="27">
        <v>7365705673</v>
      </c>
      <c r="N13" s="12"/>
      <c r="O13" s="27">
        <v>7171198884</v>
      </c>
      <c r="P13" s="12"/>
      <c r="Q13" s="27">
        <v>194506789</v>
      </c>
    </row>
    <row r="14" spans="1:17" ht="21.75" customHeight="1">
      <c r="A14" s="25" t="s">
        <v>29</v>
      </c>
      <c r="C14" s="27">
        <v>435000</v>
      </c>
      <c r="D14" s="12"/>
      <c r="E14" s="27">
        <v>417135855820</v>
      </c>
      <c r="F14" s="12"/>
      <c r="G14" s="27">
        <v>415551529381</v>
      </c>
      <c r="H14" s="12"/>
      <c r="I14" s="27">
        <v>1584326439</v>
      </c>
      <c r="J14" s="12"/>
      <c r="K14" s="27">
        <v>435000</v>
      </c>
      <c r="L14" s="12"/>
      <c r="M14" s="27">
        <v>417135855820</v>
      </c>
      <c r="N14" s="12"/>
      <c r="O14" s="27">
        <v>415551529381</v>
      </c>
      <c r="P14" s="12"/>
      <c r="Q14" s="27">
        <v>1584326439</v>
      </c>
    </row>
    <row r="15" spans="1:17" ht="21.75" customHeight="1">
      <c r="A15" s="25" t="s">
        <v>38</v>
      </c>
      <c r="C15" s="27">
        <v>75533</v>
      </c>
      <c r="D15" s="12"/>
      <c r="E15" s="27">
        <v>45478483460</v>
      </c>
      <c r="F15" s="12"/>
      <c r="G15" s="27">
        <v>43801199593</v>
      </c>
      <c r="H15" s="12"/>
      <c r="I15" s="27">
        <v>1677283867</v>
      </c>
      <c r="J15" s="12"/>
      <c r="K15" s="27">
        <v>75533</v>
      </c>
      <c r="L15" s="12"/>
      <c r="M15" s="27">
        <v>45478483460</v>
      </c>
      <c r="N15" s="12"/>
      <c r="O15" s="27">
        <v>43801199593</v>
      </c>
      <c r="P15" s="12"/>
      <c r="Q15" s="27">
        <v>1677283867</v>
      </c>
    </row>
    <row r="16" spans="1:17" ht="21.75" customHeight="1">
      <c r="A16" s="25" t="s">
        <v>33</v>
      </c>
      <c r="C16" s="27">
        <v>59220</v>
      </c>
      <c r="D16" s="12"/>
      <c r="E16" s="27">
        <v>38368196703</v>
      </c>
      <c r="F16" s="12"/>
      <c r="G16" s="27">
        <v>37597884148</v>
      </c>
      <c r="H16" s="12"/>
      <c r="I16" s="27">
        <v>770312555</v>
      </c>
      <c r="J16" s="12"/>
      <c r="K16" s="27">
        <v>59220</v>
      </c>
      <c r="L16" s="12"/>
      <c r="M16" s="27">
        <v>38368196703</v>
      </c>
      <c r="N16" s="12"/>
      <c r="O16" s="27">
        <v>37597884148</v>
      </c>
      <c r="P16" s="12"/>
      <c r="Q16" s="27">
        <v>770312555</v>
      </c>
    </row>
    <row r="17" spans="1:17" ht="21.75" customHeight="1">
      <c r="A17" s="25" t="s">
        <v>46</v>
      </c>
      <c r="C17" s="27">
        <v>66921</v>
      </c>
      <c r="D17" s="12"/>
      <c r="E17" s="27">
        <v>51838316561</v>
      </c>
      <c r="F17" s="12"/>
      <c r="G17" s="27">
        <v>50121434943</v>
      </c>
      <c r="H17" s="12"/>
      <c r="I17" s="27">
        <v>1716881618</v>
      </c>
      <c r="J17" s="12"/>
      <c r="K17" s="27">
        <v>66921</v>
      </c>
      <c r="L17" s="12"/>
      <c r="M17" s="27">
        <v>51838316561</v>
      </c>
      <c r="N17" s="12"/>
      <c r="O17" s="27">
        <v>50121434943</v>
      </c>
      <c r="P17" s="12"/>
      <c r="Q17" s="27">
        <v>1716881618</v>
      </c>
    </row>
    <row r="18" spans="1:17" ht="21.75" customHeight="1">
      <c r="A18" s="25" t="s">
        <v>54</v>
      </c>
      <c r="C18" s="27">
        <v>33895</v>
      </c>
      <c r="D18" s="12"/>
      <c r="E18" s="27">
        <v>24167160258</v>
      </c>
      <c r="F18" s="12"/>
      <c r="G18" s="27">
        <v>23396188772</v>
      </c>
      <c r="H18" s="12"/>
      <c r="I18" s="27">
        <v>770971486</v>
      </c>
      <c r="J18" s="12"/>
      <c r="K18" s="27">
        <v>33895</v>
      </c>
      <c r="L18" s="12"/>
      <c r="M18" s="27">
        <v>24167160258</v>
      </c>
      <c r="N18" s="12"/>
      <c r="O18" s="27">
        <v>23396188772</v>
      </c>
      <c r="P18" s="12"/>
      <c r="Q18" s="27">
        <v>770971486</v>
      </c>
    </row>
    <row r="19" spans="1:17" ht="21.75" customHeight="1">
      <c r="A19" s="28" t="s">
        <v>40</v>
      </c>
      <c r="C19" s="30">
        <v>59775</v>
      </c>
      <c r="D19" s="12"/>
      <c r="E19" s="30">
        <v>54650146115</v>
      </c>
      <c r="F19" s="12"/>
      <c r="G19" s="30">
        <v>53184131128</v>
      </c>
      <c r="H19" s="12"/>
      <c r="I19" s="30">
        <v>1466014987</v>
      </c>
      <c r="J19" s="12"/>
      <c r="K19" s="30">
        <v>59775</v>
      </c>
      <c r="L19" s="12"/>
      <c r="M19" s="30">
        <v>54650146115</v>
      </c>
      <c r="N19" s="12"/>
      <c r="O19" s="30">
        <v>53184131128</v>
      </c>
      <c r="P19" s="12"/>
      <c r="Q19" s="30">
        <v>1466014987</v>
      </c>
    </row>
    <row r="20" spans="1:17" ht="21.75" customHeight="1" thickBot="1">
      <c r="A20" s="19" t="s">
        <v>19</v>
      </c>
      <c r="C20" s="47">
        <f>SUM(C8:C19)</f>
        <v>4232310</v>
      </c>
      <c r="D20" s="46"/>
      <c r="E20" s="47">
        <f>SUM(E8:E19)</f>
        <v>826804461690</v>
      </c>
      <c r="F20" s="46"/>
      <c r="G20" s="47">
        <f>SUM(G8:G19)</f>
        <v>812940727165</v>
      </c>
      <c r="H20" s="46"/>
      <c r="I20" s="47">
        <f>SUM(I8:I19)</f>
        <v>14024663368</v>
      </c>
      <c r="J20" s="46"/>
      <c r="K20" s="47">
        <f>SUM(K8:K19)</f>
        <v>4232310</v>
      </c>
      <c r="L20" s="46"/>
      <c r="M20" s="47">
        <f>SUM(M8:M19)</f>
        <v>826804461690</v>
      </c>
      <c r="N20" s="46"/>
      <c r="O20" s="47">
        <f>SUM(O8:O19)</f>
        <v>812940727165</v>
      </c>
      <c r="P20" s="46"/>
      <c r="Q20" s="47">
        <f>SUM(Q8:Q19)</f>
        <v>14024663368</v>
      </c>
    </row>
    <row r="21" spans="1:17" ht="13.5" thickTop="1"/>
    <row r="22" spans="1:17">
      <c r="I22" s="39"/>
      <c r="Q22" s="39"/>
    </row>
    <row r="23" spans="1:17">
      <c r="Q23" s="59"/>
    </row>
    <row r="24" spans="1:17">
      <c r="I24" s="59"/>
    </row>
    <row r="25" spans="1:17">
      <c r="Q25" s="5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6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E299E-C809-4515-9E62-7E0DF1210384}">
  <sheetPr>
    <tabColor rgb="FFFF0000"/>
  </sheetPr>
  <dimension ref="A1:P10"/>
  <sheetViews>
    <sheetView rightToLeft="1" view="pageBreakPreview" zoomScaleNormal="100" zoomScaleSheetLayoutView="100" workbookViewId="0">
      <selection activeCell="F28" sqref="F28"/>
    </sheetView>
  </sheetViews>
  <sheetFormatPr defaultRowHeight="18"/>
  <cols>
    <col min="1" max="1" width="17.7109375" style="72" bestFit="1" customWidth="1"/>
    <col min="2" max="2" width="18.28515625" style="72" bestFit="1" customWidth="1"/>
    <col min="3" max="3" width="11.85546875" style="72" customWidth="1"/>
    <col min="4" max="4" width="10.7109375" style="72" customWidth="1"/>
    <col min="5" max="5" width="18.7109375" style="72" bestFit="1" customWidth="1"/>
    <col min="6" max="6" width="17.7109375" style="72" bestFit="1" customWidth="1"/>
    <col min="7" max="7" width="6.42578125" style="72" bestFit="1" customWidth="1"/>
    <col min="8" max="8" width="26.42578125" style="72" customWidth="1"/>
    <col min="9" max="16384" width="9.140625" style="7"/>
  </cols>
  <sheetData>
    <row r="1" spans="1:16" ht="18.75">
      <c r="A1" s="99" t="s">
        <v>144</v>
      </c>
      <c r="B1" s="99"/>
      <c r="C1" s="99"/>
      <c r="D1" s="99"/>
      <c r="E1" s="99"/>
      <c r="F1" s="99"/>
      <c r="G1" s="99"/>
      <c r="H1" s="99"/>
      <c r="I1" s="8"/>
      <c r="J1" s="8"/>
      <c r="K1" s="8"/>
      <c r="L1" s="8"/>
      <c r="M1" s="8"/>
      <c r="N1" s="8"/>
      <c r="O1" s="8"/>
      <c r="P1" s="8"/>
    </row>
    <row r="2" spans="1:16" ht="18.75">
      <c r="A2" s="99" t="s">
        <v>136</v>
      </c>
      <c r="B2" s="99"/>
      <c r="C2" s="99"/>
      <c r="D2" s="99"/>
      <c r="E2" s="99"/>
      <c r="F2" s="99"/>
      <c r="G2" s="99"/>
      <c r="H2" s="99"/>
      <c r="I2" s="8"/>
      <c r="J2" s="8"/>
      <c r="K2" s="8"/>
      <c r="L2" s="8"/>
      <c r="M2" s="8"/>
      <c r="N2" s="8"/>
      <c r="O2" s="8"/>
      <c r="P2" s="8"/>
    </row>
    <row r="3" spans="1:16" ht="18.75">
      <c r="A3" s="99" t="s">
        <v>145</v>
      </c>
      <c r="B3" s="99"/>
      <c r="C3" s="99"/>
      <c r="D3" s="99"/>
      <c r="E3" s="99"/>
      <c r="F3" s="99"/>
      <c r="G3" s="99"/>
      <c r="H3" s="99"/>
      <c r="I3" s="8"/>
      <c r="J3" s="8"/>
      <c r="K3" s="8"/>
      <c r="L3" s="8"/>
      <c r="M3" s="8"/>
      <c r="N3" s="8"/>
      <c r="O3" s="8"/>
      <c r="P3" s="8"/>
    </row>
    <row r="5" spans="1:16" ht="18.75">
      <c r="A5" s="98" t="s">
        <v>135</v>
      </c>
      <c r="B5" s="98"/>
      <c r="C5" s="98"/>
      <c r="D5" s="98"/>
      <c r="E5" s="98"/>
      <c r="F5" s="98"/>
      <c r="G5" s="98"/>
      <c r="H5" s="98"/>
      <c r="I5" s="9"/>
      <c r="J5" s="9"/>
      <c r="K5" s="9"/>
      <c r="L5" s="9"/>
      <c r="M5" s="9"/>
      <c r="N5" s="9"/>
      <c r="O5" s="9"/>
      <c r="P5" s="9"/>
    </row>
    <row r="7" spans="1:16" ht="31.5">
      <c r="A7" s="60" t="s">
        <v>134</v>
      </c>
      <c r="B7" s="60" t="s">
        <v>133</v>
      </c>
      <c r="C7" s="60" t="s">
        <v>132</v>
      </c>
      <c r="D7" s="60" t="s">
        <v>131</v>
      </c>
      <c r="E7" s="60" t="s">
        <v>130</v>
      </c>
      <c r="F7" s="61" t="s">
        <v>129</v>
      </c>
      <c r="G7" s="60" t="s">
        <v>128</v>
      </c>
      <c r="H7" s="61" t="s">
        <v>127</v>
      </c>
    </row>
    <row r="8" spans="1:16" ht="18" customHeight="1">
      <c r="A8" s="62" t="s">
        <v>138</v>
      </c>
      <c r="B8" s="62" t="s">
        <v>65</v>
      </c>
      <c r="C8" s="62" t="s">
        <v>137</v>
      </c>
      <c r="D8" s="63">
        <v>435000</v>
      </c>
      <c r="E8" s="64">
        <v>435000000000</v>
      </c>
      <c r="F8" s="64">
        <v>53074350000</v>
      </c>
      <c r="G8" s="65">
        <v>0.185</v>
      </c>
      <c r="H8" s="66">
        <v>0.33800000000000002</v>
      </c>
    </row>
    <row r="9" spans="1:16" ht="18" customHeight="1">
      <c r="A9" s="67"/>
      <c r="B9" s="67"/>
      <c r="C9" s="68"/>
      <c r="D9" s="69"/>
      <c r="E9" s="70"/>
      <c r="F9" s="70"/>
      <c r="G9" s="71"/>
      <c r="H9" s="71"/>
    </row>
    <row r="10" spans="1:16">
      <c r="A10" s="100" t="s">
        <v>126</v>
      </c>
      <c r="B10" s="100"/>
      <c r="C10" s="100"/>
      <c r="D10" s="100"/>
      <c r="E10" s="100"/>
      <c r="F10" s="100"/>
    </row>
  </sheetData>
  <mergeCells count="5">
    <mergeCell ref="A5:H5"/>
    <mergeCell ref="A3:H3"/>
    <mergeCell ref="A10:F10"/>
    <mergeCell ref="A1:H1"/>
    <mergeCell ref="A2:H2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B12"/>
  <sheetViews>
    <sheetView rightToLeft="1" view="pageBreakPreview" zoomScaleNormal="100" zoomScaleSheetLayoutView="100" workbookViewId="0">
      <selection activeCell="AA12" sqref="AA12"/>
    </sheetView>
  </sheetViews>
  <sheetFormatPr defaultRowHeight="12.75"/>
  <cols>
    <col min="1" max="1" width="5.140625" style="3" customWidth="1"/>
    <col min="2" max="2" width="25.7109375" style="3" customWidth="1"/>
    <col min="3" max="3" width="1.28515625" style="3" customWidth="1"/>
    <col min="4" max="4" width="2.5703125" style="3" customWidth="1"/>
    <col min="5" max="5" width="10.42578125" style="3" customWidth="1"/>
    <col min="6" max="6" width="1.28515625" style="3" customWidth="1"/>
    <col min="7" max="7" width="15" style="3" bestFit="1" customWidth="1"/>
    <col min="8" max="8" width="1.28515625" style="3" customWidth="1"/>
    <col min="9" max="9" width="16.7109375" style="3" bestFit="1" customWidth="1"/>
    <col min="10" max="10" width="1.28515625" style="3" customWidth="1"/>
    <col min="11" max="11" width="13" style="3" customWidth="1"/>
    <col min="12" max="12" width="1.28515625" style="3" customWidth="1"/>
    <col min="13" max="13" width="16.5703125" style="3" customWidth="1"/>
    <col min="14" max="14" width="1.28515625" style="3" customWidth="1"/>
    <col min="15" max="15" width="13" style="3" customWidth="1"/>
    <col min="16" max="16" width="1.28515625" style="3" customWidth="1"/>
    <col min="17" max="17" width="13" style="3" customWidth="1"/>
    <col min="18" max="18" width="1.28515625" style="3" customWidth="1"/>
    <col min="19" max="19" width="15.5703125" style="3" customWidth="1"/>
    <col min="20" max="20" width="1.28515625" style="3" customWidth="1"/>
    <col min="21" max="21" width="27.28515625" style="3" customWidth="1"/>
    <col min="22" max="22" width="1.28515625" style="3" customWidth="1"/>
    <col min="23" max="23" width="22.140625" style="3" customWidth="1"/>
    <col min="24" max="24" width="1.28515625" style="3" customWidth="1"/>
    <col min="25" max="25" width="16.85546875" style="3" customWidth="1"/>
    <col min="26" max="26" width="1.28515625" style="3" customWidth="1"/>
    <col min="27" max="27" width="23.85546875" style="3" customWidth="1"/>
    <col min="28" max="28" width="0.28515625" customWidth="1"/>
  </cols>
  <sheetData>
    <row r="1" spans="1:28" ht="29.1" customHeight="1">
      <c r="A1" s="88" t="str">
        <f>اوراق!A1</f>
        <v>صندوق سرمایه گذاری در اوراق بهادار با درآمدثابت اطمینان هیوا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28" ht="21.7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 spans="1:28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1:28" ht="14.45" customHeight="1"/>
    <row r="5" spans="1:28" ht="14.45" customHeight="1">
      <c r="A5" s="10" t="s">
        <v>11</v>
      </c>
      <c r="B5" s="89" t="s">
        <v>12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pans="1:28" ht="14.45" customHeight="1">
      <c r="E6" s="85" t="s">
        <v>140</v>
      </c>
      <c r="F6" s="85"/>
      <c r="G6" s="85"/>
      <c r="H6" s="85"/>
      <c r="I6" s="85"/>
      <c r="K6" s="85" t="s">
        <v>1</v>
      </c>
      <c r="L6" s="85"/>
      <c r="M6" s="85"/>
      <c r="N6" s="85"/>
      <c r="O6" s="85"/>
      <c r="P6" s="85"/>
      <c r="Q6" s="85"/>
      <c r="S6" s="85" t="s">
        <v>146</v>
      </c>
      <c r="T6" s="85"/>
      <c r="U6" s="85"/>
      <c r="V6" s="85"/>
      <c r="W6" s="85"/>
      <c r="X6" s="85"/>
      <c r="Y6" s="85"/>
      <c r="Z6" s="85"/>
      <c r="AA6" s="85"/>
    </row>
    <row r="7" spans="1:28" ht="14.45" customHeight="1">
      <c r="A7" s="12"/>
      <c r="B7" s="12"/>
      <c r="C7" s="12"/>
      <c r="D7" s="12"/>
      <c r="E7" s="13"/>
      <c r="F7" s="13"/>
      <c r="G7" s="13"/>
      <c r="H7" s="13"/>
      <c r="I7" s="13"/>
      <c r="J7" s="12"/>
      <c r="K7" s="84" t="s">
        <v>13</v>
      </c>
      <c r="L7" s="84"/>
      <c r="M7" s="84"/>
      <c r="N7" s="13"/>
      <c r="O7" s="84" t="s">
        <v>14</v>
      </c>
      <c r="P7" s="84"/>
      <c r="Q7" s="84"/>
      <c r="R7" s="12"/>
      <c r="S7" s="13"/>
      <c r="T7" s="13"/>
      <c r="U7" s="13"/>
      <c r="V7" s="13"/>
      <c r="W7" s="13"/>
      <c r="X7" s="13"/>
      <c r="Y7" s="13"/>
      <c r="Z7" s="13"/>
      <c r="AA7" s="13"/>
    </row>
    <row r="8" spans="1:28" ht="14.45" customHeight="1">
      <c r="A8" s="85" t="s">
        <v>15</v>
      </c>
      <c r="B8" s="85"/>
      <c r="C8" s="12"/>
      <c r="D8" s="85" t="s">
        <v>16</v>
      </c>
      <c r="E8" s="85"/>
      <c r="F8" s="12"/>
      <c r="G8" s="11" t="s">
        <v>5</v>
      </c>
      <c r="H8" s="12"/>
      <c r="I8" s="11" t="s">
        <v>6</v>
      </c>
      <c r="J8" s="12"/>
      <c r="K8" s="14" t="s">
        <v>4</v>
      </c>
      <c r="L8" s="13"/>
      <c r="M8" s="14" t="s">
        <v>5</v>
      </c>
      <c r="N8" s="12"/>
      <c r="O8" s="14" t="s">
        <v>4</v>
      </c>
      <c r="P8" s="13"/>
      <c r="Q8" s="14" t="s">
        <v>7</v>
      </c>
      <c r="R8" s="12"/>
      <c r="S8" s="11" t="s">
        <v>4</v>
      </c>
      <c r="T8" s="12"/>
      <c r="U8" s="11" t="s">
        <v>17</v>
      </c>
      <c r="V8" s="12"/>
      <c r="W8" s="11" t="s">
        <v>5</v>
      </c>
      <c r="X8" s="12"/>
      <c r="Y8" s="11" t="s">
        <v>6</v>
      </c>
      <c r="Z8" s="12"/>
      <c r="AA8" s="11" t="s">
        <v>9</v>
      </c>
    </row>
    <row r="9" spans="1:28" ht="21.75" customHeight="1">
      <c r="A9" s="86" t="s">
        <v>18</v>
      </c>
      <c r="B9" s="86"/>
      <c r="C9" s="12"/>
      <c r="D9" s="87">
        <v>1523561</v>
      </c>
      <c r="E9" s="87"/>
      <c r="F9" s="12"/>
      <c r="G9" s="16">
        <v>33199951275</v>
      </c>
      <c r="H9" s="12"/>
      <c r="I9" s="16">
        <v>34075020718.18</v>
      </c>
      <c r="J9" s="12"/>
      <c r="K9" s="16">
        <v>0</v>
      </c>
      <c r="L9" s="12"/>
      <c r="M9" s="16">
        <v>0</v>
      </c>
      <c r="N9" s="12"/>
      <c r="O9" s="16">
        <v>0</v>
      </c>
      <c r="P9" s="12"/>
      <c r="Q9" s="16">
        <v>0</v>
      </c>
      <c r="R9" s="12"/>
      <c r="S9" s="16">
        <v>1523561</v>
      </c>
      <c r="T9" s="12"/>
      <c r="U9" s="16">
        <v>22986.34</v>
      </c>
      <c r="V9" s="12"/>
      <c r="W9" s="16">
        <v>33199951275</v>
      </c>
      <c r="X9" s="12"/>
      <c r="Y9" s="16">
        <v>35021091156.739998</v>
      </c>
      <c r="Z9" s="12"/>
      <c r="AA9" s="17">
        <f>Y9/1245467381133</f>
        <v>2.8118834493185488E-2</v>
      </c>
    </row>
    <row r="10" spans="1:28" ht="21.75" customHeight="1">
      <c r="A10" s="86" t="s">
        <v>141</v>
      </c>
      <c r="B10" s="86"/>
      <c r="C10" s="12"/>
      <c r="D10" s="87">
        <v>459538</v>
      </c>
      <c r="E10" s="87"/>
      <c r="F10" s="12"/>
      <c r="G10" s="18">
        <v>6799995172</v>
      </c>
      <c r="H10" s="12"/>
      <c r="I10" s="18">
        <v>6817129727.0200005</v>
      </c>
      <c r="J10" s="12"/>
      <c r="K10" s="18">
        <v>1316045</v>
      </c>
      <c r="L10" s="12"/>
      <c r="M10" s="18">
        <v>19799989148.150002</v>
      </c>
      <c r="N10" s="12"/>
      <c r="O10" s="18">
        <v>0</v>
      </c>
      <c r="P10" s="12"/>
      <c r="Q10" s="18">
        <v>0</v>
      </c>
      <c r="R10" s="12"/>
      <c r="S10" s="18">
        <v>1775583</v>
      </c>
      <c r="T10" s="12"/>
      <c r="U10" s="18">
        <v>15234.56</v>
      </c>
      <c r="V10" s="12"/>
      <c r="W10" s="18">
        <v>26599984320</v>
      </c>
      <c r="X10" s="12"/>
      <c r="Y10" s="18">
        <v>27050205748.48</v>
      </c>
      <c r="Z10" s="12"/>
      <c r="AA10" s="17">
        <f>Y10/1245467381133</f>
        <v>2.1718919466098312E-2</v>
      </c>
    </row>
    <row r="11" spans="1:28" ht="21.75" customHeight="1" thickBot="1">
      <c r="A11" s="82" t="s">
        <v>19</v>
      </c>
      <c r="B11" s="82"/>
      <c r="C11" s="12"/>
      <c r="D11" s="83">
        <f>SUM(D9:E10)</f>
        <v>1983099</v>
      </c>
      <c r="E11" s="83"/>
      <c r="F11" s="12"/>
      <c r="G11" s="20">
        <f>SUM(G9:G10)</f>
        <v>39999946447</v>
      </c>
      <c r="H11" s="12"/>
      <c r="I11" s="20">
        <f>SUM(I9:I10)</f>
        <v>40892150445.199997</v>
      </c>
      <c r="J11" s="12"/>
      <c r="K11" s="20">
        <f>SUM(K9:K10)</f>
        <v>1316045</v>
      </c>
      <c r="L11" s="12"/>
      <c r="M11" s="20">
        <f>SUM(M9:M10)</f>
        <v>19799989148.150002</v>
      </c>
      <c r="N11" s="12"/>
      <c r="O11" s="20">
        <f>SUM(O9:O10)</f>
        <v>0</v>
      </c>
      <c r="P11" s="12"/>
      <c r="Q11" s="20">
        <f>SUM(Q9:Q10)</f>
        <v>0</v>
      </c>
      <c r="R11" s="12"/>
      <c r="S11" s="20">
        <f>SUM(S9:S10)</f>
        <v>3299144</v>
      </c>
      <c r="T11" s="12"/>
      <c r="U11" s="20"/>
      <c r="V11" s="12"/>
      <c r="W11" s="20">
        <f>SUM(W9:W10)</f>
        <v>59799935595</v>
      </c>
      <c r="X11" s="12"/>
      <c r="Y11" s="20">
        <f>SUM(Y9:Y10)</f>
        <v>62071296905.220001</v>
      </c>
      <c r="Z11" s="12"/>
      <c r="AA11" s="21">
        <f>SUM(AA9:AA10)</f>
        <v>4.9837753959283804E-2</v>
      </c>
      <c r="AB11" s="2">
        <f t="shared" ref="AB11" si="0">SUM(AB9)</f>
        <v>0</v>
      </c>
    </row>
    <row r="12" spans="1:28" ht="13.5" thickTop="1"/>
  </sheetData>
  <mergeCells count="17"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  <mergeCell ref="A9:B9"/>
    <mergeCell ref="D9:E9"/>
    <mergeCell ref="A10:B10"/>
    <mergeCell ref="D10:E10"/>
  </mergeCells>
  <pageMargins left="0.39" right="0.39" top="0.39" bottom="0.39" header="0" footer="0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20"/>
  <sheetViews>
    <sheetView rightToLeft="1" view="pageBreakPreview" topLeftCell="G1" zoomScaleNormal="100" zoomScaleSheetLayoutView="100" workbookViewId="0">
      <selection activeCell="Z22" sqref="Z22"/>
    </sheetView>
  </sheetViews>
  <sheetFormatPr defaultRowHeight="12.75"/>
  <cols>
    <col min="1" max="1" width="5.140625" style="3" customWidth="1"/>
    <col min="2" max="2" width="28.5703125" style="3" customWidth="1"/>
    <col min="3" max="3" width="1.28515625" style="3" customWidth="1"/>
    <col min="4" max="4" width="16.85546875" style="3" customWidth="1"/>
    <col min="5" max="5" width="1.28515625" style="3" customWidth="1"/>
    <col min="6" max="6" width="24.7109375" style="3" customWidth="1"/>
    <col min="7" max="7" width="1.28515625" style="3" customWidth="1"/>
    <col min="8" max="8" width="13" style="3" customWidth="1"/>
    <col min="9" max="9" width="1.28515625" style="3" customWidth="1"/>
    <col min="10" max="10" width="13" style="3" customWidth="1"/>
    <col min="11" max="11" width="1.28515625" style="3" customWidth="1"/>
    <col min="12" max="12" width="11.7109375" style="3" customWidth="1"/>
    <col min="13" max="13" width="1.28515625" style="3" customWidth="1"/>
    <col min="14" max="14" width="13" style="3" customWidth="1"/>
    <col min="15" max="15" width="1.28515625" style="3" customWidth="1"/>
    <col min="16" max="16" width="13" style="3" customWidth="1"/>
    <col min="17" max="17" width="1.28515625" style="3" customWidth="1"/>
    <col min="18" max="18" width="18.7109375" style="3" customWidth="1"/>
    <col min="19" max="19" width="1.28515625" style="3" customWidth="1"/>
    <col min="20" max="20" width="18.28515625" style="3" customWidth="1"/>
    <col min="21" max="21" width="1.28515625" style="3" customWidth="1"/>
    <col min="22" max="22" width="13" style="3" customWidth="1"/>
    <col min="23" max="23" width="1.28515625" style="3" customWidth="1"/>
    <col min="24" max="24" width="13.7109375" style="3" bestFit="1" customWidth="1"/>
    <col min="25" max="25" width="1.28515625" style="3" customWidth="1"/>
    <col min="26" max="26" width="13" style="3" customWidth="1"/>
    <col min="27" max="27" width="1.28515625" style="3" customWidth="1"/>
    <col min="28" max="28" width="13" style="3" customWidth="1"/>
    <col min="29" max="29" width="1.28515625" style="3" customWidth="1"/>
    <col min="30" max="30" width="15.5703125" style="3" customWidth="1"/>
    <col min="31" max="31" width="1.28515625" style="3" customWidth="1"/>
    <col min="32" max="32" width="15.5703125" style="3" customWidth="1"/>
    <col min="33" max="33" width="1.28515625" style="3" customWidth="1"/>
    <col min="34" max="34" width="17.85546875" style="3" customWidth="1"/>
    <col min="35" max="35" width="1.28515625" style="3" customWidth="1"/>
    <col min="36" max="36" width="16.7109375" style="3" bestFit="1" customWidth="1"/>
    <col min="37" max="37" width="1.42578125" style="3" customWidth="1"/>
    <col min="38" max="38" width="21" style="3" customWidth="1"/>
    <col min="39" max="39" width="0.28515625" customWidth="1"/>
  </cols>
  <sheetData>
    <row r="1" spans="1:38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</row>
    <row r="2" spans="1:38" ht="21.7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</row>
    <row r="3" spans="1:38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</row>
    <row r="4" spans="1:38" ht="14.45" customHeight="1"/>
    <row r="5" spans="1:38" ht="14.45" customHeight="1">
      <c r="A5" s="10" t="s">
        <v>20</v>
      </c>
      <c r="B5" s="89" t="s">
        <v>21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4.45" customHeight="1">
      <c r="A6" s="85" t="s">
        <v>22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 t="s">
        <v>140</v>
      </c>
      <c r="Q6" s="85"/>
      <c r="R6" s="85"/>
      <c r="S6" s="85"/>
      <c r="T6" s="85"/>
      <c r="V6" s="85" t="s">
        <v>1</v>
      </c>
      <c r="W6" s="85"/>
      <c r="X6" s="85"/>
      <c r="Y6" s="85"/>
      <c r="Z6" s="85"/>
      <c r="AA6" s="85"/>
      <c r="AB6" s="85"/>
      <c r="AD6" s="85" t="s">
        <v>146</v>
      </c>
      <c r="AE6" s="85"/>
      <c r="AF6" s="85"/>
      <c r="AG6" s="85"/>
      <c r="AH6" s="85"/>
      <c r="AI6" s="85"/>
      <c r="AJ6" s="85"/>
      <c r="AK6" s="85"/>
      <c r="AL6" s="85"/>
    </row>
    <row r="7" spans="1:38" ht="14.4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2"/>
      <c r="V7" s="84" t="s">
        <v>2</v>
      </c>
      <c r="W7" s="84"/>
      <c r="X7" s="84"/>
      <c r="Y7" s="13"/>
      <c r="Z7" s="84" t="s">
        <v>3</v>
      </c>
      <c r="AA7" s="84"/>
      <c r="AB7" s="84"/>
      <c r="AC7" s="12"/>
      <c r="AD7" s="13"/>
      <c r="AE7" s="13"/>
      <c r="AF7" s="13"/>
      <c r="AG7" s="13"/>
      <c r="AH7" s="13"/>
      <c r="AI7" s="13"/>
      <c r="AJ7" s="13"/>
      <c r="AK7" s="13"/>
      <c r="AL7" s="13"/>
    </row>
    <row r="8" spans="1:38" ht="31.5" customHeight="1">
      <c r="A8" s="85" t="s">
        <v>23</v>
      </c>
      <c r="B8" s="85"/>
      <c r="C8" s="12"/>
      <c r="D8" s="11" t="s">
        <v>24</v>
      </c>
      <c r="E8" s="12"/>
      <c r="F8" s="11" t="s">
        <v>25</v>
      </c>
      <c r="G8" s="12"/>
      <c r="H8" s="11" t="s">
        <v>26</v>
      </c>
      <c r="I8" s="12"/>
      <c r="J8" s="11" t="s">
        <v>27</v>
      </c>
      <c r="K8" s="12"/>
      <c r="L8" s="11" t="s">
        <v>28</v>
      </c>
      <c r="M8" s="12"/>
      <c r="N8" s="11" t="s">
        <v>10</v>
      </c>
      <c r="O8" s="12"/>
      <c r="P8" s="11" t="s">
        <v>4</v>
      </c>
      <c r="Q8" s="12"/>
      <c r="R8" s="11" t="s">
        <v>5</v>
      </c>
      <c r="S8" s="12"/>
      <c r="T8" s="11" t="s">
        <v>6</v>
      </c>
      <c r="U8" s="12"/>
      <c r="V8" s="14" t="s">
        <v>4</v>
      </c>
      <c r="W8" s="13"/>
      <c r="X8" s="14" t="s">
        <v>5</v>
      </c>
      <c r="Y8" s="12"/>
      <c r="Z8" s="14" t="s">
        <v>4</v>
      </c>
      <c r="AA8" s="13"/>
      <c r="AB8" s="14" t="s">
        <v>7</v>
      </c>
      <c r="AC8" s="12"/>
      <c r="AD8" s="11" t="s">
        <v>4</v>
      </c>
      <c r="AE8" s="12"/>
      <c r="AF8" s="11" t="s">
        <v>8</v>
      </c>
      <c r="AG8" s="12"/>
      <c r="AH8" s="11" t="s">
        <v>5</v>
      </c>
      <c r="AI8" s="12"/>
      <c r="AJ8" s="11" t="s">
        <v>6</v>
      </c>
      <c r="AK8" s="12"/>
      <c r="AL8" s="11" t="s">
        <v>9</v>
      </c>
    </row>
    <row r="9" spans="1:38" ht="21.75" customHeight="1">
      <c r="A9" s="92" t="s">
        <v>29</v>
      </c>
      <c r="B9" s="92"/>
      <c r="C9" s="12"/>
      <c r="D9" s="22" t="s">
        <v>30</v>
      </c>
      <c r="E9" s="12"/>
      <c r="F9" s="22" t="s">
        <v>30</v>
      </c>
      <c r="G9" s="12"/>
      <c r="H9" s="22" t="s">
        <v>31</v>
      </c>
      <c r="I9" s="12"/>
      <c r="J9" s="22" t="s">
        <v>32</v>
      </c>
      <c r="K9" s="12"/>
      <c r="L9" s="23">
        <v>18.5</v>
      </c>
      <c r="M9" s="12"/>
      <c r="N9" s="23">
        <v>18.5</v>
      </c>
      <c r="O9" s="12"/>
      <c r="P9" s="18">
        <v>435000</v>
      </c>
      <c r="Q9" s="12"/>
      <c r="R9" s="18">
        <v>435020000000</v>
      </c>
      <c r="S9" s="12"/>
      <c r="T9" s="18">
        <v>415551529381</v>
      </c>
      <c r="U9" s="12"/>
      <c r="V9" s="18">
        <v>0</v>
      </c>
      <c r="W9" s="12"/>
      <c r="X9" s="18">
        <v>0</v>
      </c>
      <c r="Y9" s="12"/>
      <c r="Z9" s="18">
        <v>0</v>
      </c>
      <c r="AA9" s="12"/>
      <c r="AB9" s="18">
        <v>0</v>
      </c>
      <c r="AC9" s="12"/>
      <c r="AD9" s="18">
        <v>435000</v>
      </c>
      <c r="AE9" s="12"/>
      <c r="AF9" s="18">
        <v>959106</v>
      </c>
      <c r="AG9" s="12"/>
      <c r="AH9" s="18">
        <v>435020000000</v>
      </c>
      <c r="AI9" s="12"/>
      <c r="AJ9" s="18">
        <v>417135855820</v>
      </c>
      <c r="AK9" s="12"/>
      <c r="AL9" s="24">
        <f>AJ9/1245467381133</f>
        <v>0.33492314783911248</v>
      </c>
    </row>
    <row r="10" spans="1:38" ht="21.75" customHeight="1">
      <c r="A10" s="90" t="s">
        <v>33</v>
      </c>
      <c r="B10" s="90"/>
      <c r="C10" s="12"/>
      <c r="D10" s="25" t="s">
        <v>30</v>
      </c>
      <c r="E10" s="12"/>
      <c r="F10" s="25" t="s">
        <v>30</v>
      </c>
      <c r="G10" s="12"/>
      <c r="H10" s="25" t="s">
        <v>34</v>
      </c>
      <c r="I10" s="12"/>
      <c r="J10" s="25" t="s">
        <v>35</v>
      </c>
      <c r="K10" s="12"/>
      <c r="L10" s="26">
        <v>0</v>
      </c>
      <c r="M10" s="12"/>
      <c r="N10" s="26">
        <v>0</v>
      </c>
      <c r="O10" s="12"/>
      <c r="P10" s="27">
        <v>59220</v>
      </c>
      <c r="Q10" s="12"/>
      <c r="R10" s="27">
        <v>36117276812</v>
      </c>
      <c r="S10" s="12"/>
      <c r="T10" s="27">
        <v>37597884148</v>
      </c>
      <c r="U10" s="12"/>
      <c r="V10" s="27">
        <v>0</v>
      </c>
      <c r="W10" s="12"/>
      <c r="X10" s="27">
        <v>0</v>
      </c>
      <c r="Y10" s="12"/>
      <c r="Z10" s="27">
        <v>0</v>
      </c>
      <c r="AA10" s="12"/>
      <c r="AB10" s="27">
        <v>0</v>
      </c>
      <c r="AC10" s="12"/>
      <c r="AD10" s="27">
        <v>59220</v>
      </c>
      <c r="AE10" s="12"/>
      <c r="AF10" s="27">
        <v>648010</v>
      </c>
      <c r="AG10" s="12"/>
      <c r="AH10" s="27">
        <v>36117276812</v>
      </c>
      <c r="AI10" s="12"/>
      <c r="AJ10" s="27">
        <v>38368196703</v>
      </c>
      <c r="AK10" s="12"/>
      <c r="AL10" s="24">
        <f t="shared" ref="AL10:AL18" si="0">AJ10/1245467381133</f>
        <v>3.0806263804433402E-2</v>
      </c>
    </row>
    <row r="11" spans="1:38" ht="21.75" customHeight="1">
      <c r="A11" s="90" t="s">
        <v>36</v>
      </c>
      <c r="B11" s="90"/>
      <c r="C11" s="12"/>
      <c r="D11" s="25" t="s">
        <v>30</v>
      </c>
      <c r="E11" s="12"/>
      <c r="F11" s="25" t="s">
        <v>30</v>
      </c>
      <c r="G11" s="12"/>
      <c r="H11" s="25" t="s">
        <v>34</v>
      </c>
      <c r="I11" s="12"/>
      <c r="J11" s="25" t="s">
        <v>37</v>
      </c>
      <c r="K11" s="12"/>
      <c r="L11" s="26">
        <v>0</v>
      </c>
      <c r="M11" s="12"/>
      <c r="N11" s="26">
        <v>0</v>
      </c>
      <c r="O11" s="12"/>
      <c r="P11" s="27">
        <v>103173</v>
      </c>
      <c r="Q11" s="12"/>
      <c r="R11" s="27">
        <v>60361965282</v>
      </c>
      <c r="S11" s="12"/>
      <c r="T11" s="27">
        <v>61376808436</v>
      </c>
      <c r="U11" s="12"/>
      <c r="V11" s="27">
        <v>0</v>
      </c>
      <c r="W11" s="12"/>
      <c r="X11" s="27">
        <v>0</v>
      </c>
      <c r="Y11" s="12"/>
      <c r="Z11" s="27">
        <v>0</v>
      </c>
      <c r="AA11" s="12"/>
      <c r="AB11" s="27">
        <v>0</v>
      </c>
      <c r="AC11" s="12"/>
      <c r="AD11" s="27">
        <v>103173</v>
      </c>
      <c r="AE11" s="12"/>
      <c r="AF11" s="27">
        <v>619060</v>
      </c>
      <c r="AG11" s="12"/>
      <c r="AH11" s="27">
        <v>60361965282</v>
      </c>
      <c r="AI11" s="12"/>
      <c r="AJ11" s="27">
        <v>63858700892</v>
      </c>
      <c r="AK11" s="12"/>
      <c r="AL11" s="24">
        <f t="shared" si="0"/>
        <v>5.1272881056032012E-2</v>
      </c>
    </row>
    <row r="12" spans="1:38" ht="21.75" customHeight="1">
      <c r="A12" s="90" t="s">
        <v>38</v>
      </c>
      <c r="B12" s="90"/>
      <c r="C12" s="12"/>
      <c r="D12" s="25" t="s">
        <v>30</v>
      </c>
      <c r="E12" s="12"/>
      <c r="F12" s="25" t="s">
        <v>30</v>
      </c>
      <c r="G12" s="12"/>
      <c r="H12" s="25" t="s">
        <v>34</v>
      </c>
      <c r="I12" s="12"/>
      <c r="J12" s="25" t="s">
        <v>39</v>
      </c>
      <c r="K12" s="12"/>
      <c r="L12" s="26">
        <v>0</v>
      </c>
      <c r="M12" s="12"/>
      <c r="N12" s="26">
        <v>0</v>
      </c>
      <c r="O12" s="12"/>
      <c r="P12" s="27">
        <v>75533</v>
      </c>
      <c r="Q12" s="12"/>
      <c r="R12" s="27">
        <v>43222486520</v>
      </c>
      <c r="S12" s="12"/>
      <c r="T12" s="27">
        <v>43801199593</v>
      </c>
      <c r="U12" s="12"/>
      <c r="V12" s="27">
        <v>0</v>
      </c>
      <c r="W12" s="12"/>
      <c r="X12" s="27">
        <v>0</v>
      </c>
      <c r="Y12" s="12"/>
      <c r="Z12" s="27">
        <v>0</v>
      </c>
      <c r="AA12" s="12"/>
      <c r="AB12" s="27">
        <v>0</v>
      </c>
      <c r="AC12" s="12"/>
      <c r="AD12" s="27">
        <v>75533</v>
      </c>
      <c r="AE12" s="12"/>
      <c r="AF12" s="27">
        <v>602210</v>
      </c>
      <c r="AG12" s="12"/>
      <c r="AH12" s="27">
        <v>43222486520</v>
      </c>
      <c r="AI12" s="12"/>
      <c r="AJ12" s="27">
        <v>45478483460</v>
      </c>
      <c r="AK12" s="12"/>
      <c r="AL12" s="24">
        <f t="shared" si="0"/>
        <v>3.6515194335020068E-2</v>
      </c>
    </row>
    <row r="13" spans="1:38" ht="21.75" customHeight="1">
      <c r="A13" s="90" t="s">
        <v>40</v>
      </c>
      <c r="B13" s="90"/>
      <c r="C13" s="12"/>
      <c r="D13" s="25" t="s">
        <v>30</v>
      </c>
      <c r="E13" s="12"/>
      <c r="F13" s="25" t="s">
        <v>30</v>
      </c>
      <c r="G13" s="12"/>
      <c r="H13" s="25" t="s">
        <v>41</v>
      </c>
      <c r="I13" s="12"/>
      <c r="J13" s="25" t="s">
        <v>42</v>
      </c>
      <c r="K13" s="12"/>
      <c r="L13" s="26">
        <v>0</v>
      </c>
      <c r="M13" s="12"/>
      <c r="N13" s="26">
        <v>0</v>
      </c>
      <c r="O13" s="12"/>
      <c r="P13" s="27">
        <v>59775</v>
      </c>
      <c r="Q13" s="12"/>
      <c r="R13" s="27">
        <v>50267647354</v>
      </c>
      <c r="S13" s="12"/>
      <c r="T13" s="27">
        <v>53184131128</v>
      </c>
      <c r="U13" s="12"/>
      <c r="V13" s="27">
        <v>0</v>
      </c>
      <c r="W13" s="12"/>
      <c r="X13" s="27">
        <v>0</v>
      </c>
      <c r="Y13" s="12"/>
      <c r="Z13" s="27">
        <v>0</v>
      </c>
      <c r="AA13" s="12"/>
      <c r="AB13" s="27">
        <v>0</v>
      </c>
      <c r="AC13" s="12"/>
      <c r="AD13" s="27">
        <v>59775</v>
      </c>
      <c r="AE13" s="12"/>
      <c r="AF13" s="27">
        <v>914430</v>
      </c>
      <c r="AG13" s="12"/>
      <c r="AH13" s="27">
        <v>50267647354</v>
      </c>
      <c r="AI13" s="12"/>
      <c r="AJ13" s="27">
        <v>54650146115</v>
      </c>
      <c r="AK13" s="12"/>
      <c r="AL13" s="24">
        <f t="shared" si="0"/>
        <v>4.3879227142251481E-2</v>
      </c>
    </row>
    <row r="14" spans="1:38" ht="21.75" customHeight="1">
      <c r="A14" s="90" t="s">
        <v>43</v>
      </c>
      <c r="B14" s="90"/>
      <c r="C14" s="12"/>
      <c r="D14" s="25" t="s">
        <v>30</v>
      </c>
      <c r="E14" s="12"/>
      <c r="F14" s="25" t="s">
        <v>30</v>
      </c>
      <c r="G14" s="12"/>
      <c r="H14" s="25" t="s">
        <v>44</v>
      </c>
      <c r="I14" s="12"/>
      <c r="J14" s="25" t="s">
        <v>45</v>
      </c>
      <c r="K14" s="12"/>
      <c r="L14" s="26">
        <v>0</v>
      </c>
      <c r="M14" s="12"/>
      <c r="N14" s="26">
        <v>0</v>
      </c>
      <c r="O14" s="12"/>
      <c r="P14" s="27">
        <v>28908</v>
      </c>
      <c r="Q14" s="12"/>
      <c r="R14" s="27">
        <v>22399839759</v>
      </c>
      <c r="S14" s="12"/>
      <c r="T14" s="27">
        <v>23369326941</v>
      </c>
      <c r="U14" s="12"/>
      <c r="V14" s="27">
        <v>0</v>
      </c>
      <c r="W14" s="12"/>
      <c r="X14" s="27">
        <v>0</v>
      </c>
      <c r="Y14" s="12"/>
      <c r="Z14" s="27">
        <v>0</v>
      </c>
      <c r="AA14" s="12"/>
      <c r="AB14" s="27">
        <v>0</v>
      </c>
      <c r="AC14" s="12"/>
      <c r="AD14" s="27">
        <v>28908</v>
      </c>
      <c r="AE14" s="12"/>
      <c r="AF14" s="27">
        <v>835800</v>
      </c>
      <c r="AG14" s="12"/>
      <c r="AH14" s="27">
        <v>22399839759</v>
      </c>
      <c r="AI14" s="12"/>
      <c r="AJ14" s="27">
        <v>24156927163</v>
      </c>
      <c r="AK14" s="12"/>
      <c r="AL14" s="24">
        <f t="shared" si="0"/>
        <v>1.9395873010358951E-2</v>
      </c>
    </row>
    <row r="15" spans="1:38" ht="21.75" customHeight="1">
      <c r="A15" s="90" t="s">
        <v>46</v>
      </c>
      <c r="B15" s="90"/>
      <c r="C15" s="12"/>
      <c r="D15" s="25" t="s">
        <v>30</v>
      </c>
      <c r="E15" s="12"/>
      <c r="F15" s="25" t="s">
        <v>30</v>
      </c>
      <c r="G15" s="12"/>
      <c r="H15" s="25" t="s">
        <v>44</v>
      </c>
      <c r="I15" s="12"/>
      <c r="J15" s="25" t="s">
        <v>47</v>
      </c>
      <c r="K15" s="12"/>
      <c r="L15" s="26">
        <v>0</v>
      </c>
      <c r="M15" s="12"/>
      <c r="N15" s="26">
        <v>0</v>
      </c>
      <c r="O15" s="12"/>
      <c r="P15" s="27">
        <v>66921</v>
      </c>
      <c r="Q15" s="12"/>
      <c r="R15" s="27">
        <v>48336531456</v>
      </c>
      <c r="S15" s="12"/>
      <c r="T15" s="27">
        <v>50121434943</v>
      </c>
      <c r="U15" s="12"/>
      <c r="V15" s="27">
        <v>0</v>
      </c>
      <c r="W15" s="12"/>
      <c r="X15" s="27">
        <v>0</v>
      </c>
      <c r="Y15" s="12"/>
      <c r="Z15" s="27">
        <v>0</v>
      </c>
      <c r="AA15" s="12"/>
      <c r="AB15" s="27">
        <v>0</v>
      </c>
      <c r="AC15" s="12"/>
      <c r="AD15" s="27">
        <v>66921</v>
      </c>
      <c r="AE15" s="12"/>
      <c r="AF15" s="27">
        <v>774760</v>
      </c>
      <c r="AG15" s="12"/>
      <c r="AH15" s="27">
        <v>48336531456</v>
      </c>
      <c r="AI15" s="12"/>
      <c r="AJ15" s="27">
        <v>51838316561</v>
      </c>
      <c r="AK15" s="12"/>
      <c r="AL15" s="24">
        <f t="shared" si="0"/>
        <v>4.1621577045111172E-2</v>
      </c>
    </row>
    <row r="16" spans="1:38" ht="21.75" customHeight="1">
      <c r="A16" s="90" t="s">
        <v>54</v>
      </c>
      <c r="B16" s="90"/>
      <c r="C16" s="12"/>
      <c r="D16" s="25" t="s">
        <v>30</v>
      </c>
      <c r="E16" s="12"/>
      <c r="F16" s="25" t="s">
        <v>30</v>
      </c>
      <c r="G16" s="12"/>
      <c r="H16" s="25" t="s">
        <v>49</v>
      </c>
      <c r="I16" s="12"/>
      <c r="J16" s="25" t="s">
        <v>55</v>
      </c>
      <c r="K16" s="12"/>
      <c r="L16" s="26">
        <v>0</v>
      </c>
      <c r="M16" s="12"/>
      <c r="N16" s="26">
        <v>0</v>
      </c>
      <c r="O16" s="12"/>
      <c r="P16" s="27">
        <v>33895</v>
      </c>
      <c r="Q16" s="12"/>
      <c r="R16" s="27">
        <v>22753092435</v>
      </c>
      <c r="S16" s="12"/>
      <c r="T16" s="27">
        <v>23396188772</v>
      </c>
      <c r="U16" s="12"/>
      <c r="V16" s="27">
        <v>0</v>
      </c>
      <c r="W16" s="12"/>
      <c r="X16" s="27">
        <v>0</v>
      </c>
      <c r="Y16" s="12"/>
      <c r="Z16" s="27">
        <v>0</v>
      </c>
      <c r="AA16" s="12"/>
      <c r="AB16" s="27">
        <v>0</v>
      </c>
      <c r="AC16" s="12"/>
      <c r="AD16" s="27">
        <v>33895</v>
      </c>
      <c r="AE16" s="12"/>
      <c r="AF16" s="27">
        <v>713130</v>
      </c>
      <c r="AG16" s="12"/>
      <c r="AH16" s="27">
        <v>22753092435</v>
      </c>
      <c r="AI16" s="12"/>
      <c r="AJ16" s="27">
        <v>24167160258</v>
      </c>
      <c r="AK16" s="12"/>
      <c r="AL16" s="24">
        <f t="shared" si="0"/>
        <v>1.9404089279331561E-2</v>
      </c>
    </row>
    <row r="17" spans="1:38" ht="21.75" customHeight="1">
      <c r="A17" s="90" t="s">
        <v>48</v>
      </c>
      <c r="B17" s="90"/>
      <c r="C17" s="12"/>
      <c r="D17" s="25" t="s">
        <v>30</v>
      </c>
      <c r="E17" s="12"/>
      <c r="F17" s="25" t="s">
        <v>30</v>
      </c>
      <c r="G17" s="12"/>
      <c r="H17" s="25" t="s">
        <v>49</v>
      </c>
      <c r="I17" s="12"/>
      <c r="J17" s="25" t="s">
        <v>50</v>
      </c>
      <c r="K17" s="12"/>
      <c r="L17" s="26">
        <v>0</v>
      </c>
      <c r="M17" s="12"/>
      <c r="N17" s="26">
        <v>0</v>
      </c>
      <c r="O17" s="12"/>
      <c r="P17" s="27">
        <v>61646</v>
      </c>
      <c r="Q17" s="12"/>
      <c r="R17" s="27">
        <v>35828582906</v>
      </c>
      <c r="S17" s="12"/>
      <c r="T17" s="27">
        <v>36678885346</v>
      </c>
      <c r="U17" s="12"/>
      <c r="V17" s="27">
        <v>0</v>
      </c>
      <c r="W17" s="12"/>
      <c r="X17" s="27">
        <v>0</v>
      </c>
      <c r="Y17" s="12"/>
      <c r="Z17" s="27">
        <v>0</v>
      </c>
      <c r="AA17" s="12"/>
      <c r="AB17" s="27">
        <v>0</v>
      </c>
      <c r="AC17" s="12"/>
      <c r="AD17" s="27">
        <v>61646</v>
      </c>
      <c r="AE17" s="12"/>
      <c r="AF17" s="27">
        <v>614500</v>
      </c>
      <c r="AG17" s="12"/>
      <c r="AH17" s="27">
        <v>35828582906</v>
      </c>
      <c r="AI17" s="12"/>
      <c r="AJ17" s="27">
        <v>37874600984</v>
      </c>
      <c r="AK17" s="12"/>
      <c r="AL17" s="24">
        <f t="shared" si="0"/>
        <v>3.0409950158265506E-2</v>
      </c>
    </row>
    <row r="18" spans="1:38" ht="21.75" customHeight="1">
      <c r="A18" s="91" t="s">
        <v>51</v>
      </c>
      <c r="B18" s="91"/>
      <c r="C18" s="12"/>
      <c r="D18" s="28" t="s">
        <v>30</v>
      </c>
      <c r="E18" s="12"/>
      <c r="F18" s="28" t="s">
        <v>30</v>
      </c>
      <c r="G18" s="12"/>
      <c r="H18" s="28" t="s">
        <v>52</v>
      </c>
      <c r="I18" s="12"/>
      <c r="J18" s="28" t="s">
        <v>53</v>
      </c>
      <c r="K18" s="12"/>
      <c r="L18" s="29">
        <v>0</v>
      </c>
      <c r="M18" s="12"/>
      <c r="N18" s="29">
        <v>0</v>
      </c>
      <c r="O18" s="12"/>
      <c r="P18" s="30">
        <v>9095</v>
      </c>
      <c r="Q18" s="12"/>
      <c r="R18" s="30">
        <v>6880337078</v>
      </c>
      <c r="S18" s="12"/>
      <c r="T18" s="30">
        <v>7171198884</v>
      </c>
      <c r="U18" s="12"/>
      <c r="V18" s="30">
        <v>0</v>
      </c>
      <c r="W18" s="12"/>
      <c r="X18" s="30">
        <v>0</v>
      </c>
      <c r="Y18" s="12"/>
      <c r="Z18" s="30">
        <v>0</v>
      </c>
      <c r="AA18" s="12"/>
      <c r="AB18" s="30">
        <v>0</v>
      </c>
      <c r="AC18" s="12"/>
      <c r="AD18" s="30">
        <v>9095</v>
      </c>
      <c r="AE18" s="12"/>
      <c r="AF18" s="30">
        <v>810010</v>
      </c>
      <c r="AG18" s="12"/>
      <c r="AH18" s="30">
        <v>6880337078</v>
      </c>
      <c r="AI18" s="12"/>
      <c r="AJ18" s="30">
        <v>7365705673</v>
      </c>
      <c r="AK18" s="12"/>
      <c r="AL18" s="24">
        <f t="shared" si="0"/>
        <v>5.9140092985007983E-3</v>
      </c>
    </row>
    <row r="19" spans="1:38" ht="21.75" customHeight="1" thickBot="1">
      <c r="A19" s="82" t="s">
        <v>19</v>
      </c>
      <c r="B19" s="82"/>
      <c r="C19" s="12"/>
      <c r="D19" s="20"/>
      <c r="E19" s="12"/>
      <c r="F19" s="20"/>
      <c r="G19" s="12"/>
      <c r="H19" s="20"/>
      <c r="I19" s="12"/>
      <c r="J19" s="20"/>
      <c r="K19" s="12"/>
      <c r="L19" s="20"/>
      <c r="M19" s="12"/>
      <c r="N19" s="20"/>
      <c r="O19" s="12"/>
      <c r="P19" s="20">
        <f>SUM(P9:P18)</f>
        <v>933166</v>
      </c>
      <c r="Q19" s="12"/>
      <c r="R19" s="20">
        <f>SUM(R9:R18)</f>
        <v>761187759602</v>
      </c>
      <c r="S19" s="12"/>
      <c r="T19" s="20">
        <f>SUM(T9:T18)</f>
        <v>752248587572</v>
      </c>
      <c r="U19" s="12"/>
      <c r="V19" s="20">
        <f>SUM(V9:V18)</f>
        <v>0</v>
      </c>
      <c r="W19" s="12"/>
      <c r="X19" s="20">
        <f>SUM(X9:X18)</f>
        <v>0</v>
      </c>
      <c r="Y19" s="12"/>
      <c r="Z19" s="20">
        <v>0</v>
      </c>
      <c r="AA19" s="12"/>
      <c r="AB19" s="20">
        <v>0</v>
      </c>
      <c r="AC19" s="12"/>
      <c r="AD19" s="20">
        <f>SUM(AD9:AD18)</f>
        <v>933166</v>
      </c>
      <c r="AE19" s="12"/>
      <c r="AF19" s="20"/>
      <c r="AG19" s="12"/>
      <c r="AH19" s="20">
        <f>SUM(AH9:AH18)</f>
        <v>761187759602</v>
      </c>
      <c r="AI19" s="12"/>
      <c r="AJ19" s="20">
        <f>SUM(AJ9:AJ18)</f>
        <v>764894093629</v>
      </c>
      <c r="AK19" s="12"/>
      <c r="AL19" s="31">
        <f>SUM(AL9:AL18)</f>
        <v>0.61414221296841742</v>
      </c>
    </row>
    <row r="20" spans="1:38" ht="21.75" customHeight="1" thickTop="1"/>
  </sheetData>
  <mergeCells count="22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6:B16"/>
    <mergeCell ref="A17:B17"/>
    <mergeCell ref="A18:B18"/>
    <mergeCell ref="A19:B19"/>
    <mergeCell ref="A11:B11"/>
    <mergeCell ref="A12:B12"/>
    <mergeCell ref="A13:B13"/>
    <mergeCell ref="A14:B14"/>
    <mergeCell ref="A15:B15"/>
  </mergeCells>
  <pageMargins left="0.39" right="0.39" top="0.39" bottom="0.39" header="0" footer="0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1"/>
  <sheetViews>
    <sheetView rightToLeft="1" view="pageBreakPreview" zoomScaleNormal="100" zoomScaleSheetLayoutView="100" workbookViewId="0">
      <selection activeCell="I10" sqref="I10"/>
    </sheetView>
  </sheetViews>
  <sheetFormatPr defaultRowHeight="12.75"/>
  <cols>
    <col min="1" max="1" width="29.85546875" style="3" customWidth="1"/>
    <col min="2" max="2" width="1.28515625" style="3" customWidth="1"/>
    <col min="3" max="3" width="15.5703125" style="3" customWidth="1"/>
    <col min="4" max="4" width="1.28515625" style="3" customWidth="1"/>
    <col min="5" max="5" width="15.5703125" style="3" customWidth="1"/>
    <col min="6" max="6" width="1.28515625" style="3" customWidth="1"/>
    <col min="7" max="7" width="13" style="3" customWidth="1"/>
    <col min="8" max="8" width="1.28515625" style="3" customWidth="1"/>
    <col min="9" max="9" width="13" style="3" customWidth="1"/>
    <col min="10" max="10" width="1.28515625" style="3" customWidth="1"/>
    <col min="11" max="11" width="23.42578125" style="3" customWidth="1"/>
    <col min="12" max="12" width="1.28515625" style="3" customWidth="1"/>
    <col min="13" max="13" width="33.7109375" style="3" customWidth="1"/>
    <col min="14" max="14" width="0.28515625" customWidth="1"/>
  </cols>
  <sheetData>
    <row r="1" spans="1:13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1.7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14.45" customHeight="1">
      <c r="A4" s="89" t="s">
        <v>57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ht="14.45" customHeight="1">
      <c r="A5" s="89" t="s">
        <v>58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14.45" customHeight="1"/>
    <row r="7" spans="1:13" ht="14.45" customHeight="1">
      <c r="C7" s="85" t="s">
        <v>146</v>
      </c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24" customHeight="1">
      <c r="A8" s="11" t="s">
        <v>59</v>
      </c>
      <c r="C8" s="14" t="s">
        <v>4</v>
      </c>
      <c r="D8" s="32"/>
      <c r="E8" s="14" t="s">
        <v>60</v>
      </c>
      <c r="F8" s="32"/>
      <c r="G8" s="14" t="s">
        <v>61</v>
      </c>
      <c r="H8" s="32"/>
      <c r="I8" s="14" t="s">
        <v>62</v>
      </c>
      <c r="J8" s="32"/>
      <c r="K8" s="14" t="s">
        <v>63</v>
      </c>
      <c r="L8" s="32"/>
      <c r="M8" s="14" t="s">
        <v>64</v>
      </c>
    </row>
    <row r="9" spans="1:13" ht="21.75" customHeight="1">
      <c r="A9" s="15" t="s">
        <v>29</v>
      </c>
      <c r="C9" s="16">
        <v>435000</v>
      </c>
      <c r="D9" s="12"/>
      <c r="E9" s="16">
        <v>987000</v>
      </c>
      <c r="F9" s="12"/>
      <c r="G9" s="16">
        <v>959106.84</v>
      </c>
      <c r="H9" s="12"/>
      <c r="I9" s="17">
        <f>G9/E9-1</f>
        <v>-2.8260547112462064E-2</v>
      </c>
      <c r="J9" s="12"/>
      <c r="K9" s="16">
        <v>417135855820</v>
      </c>
      <c r="L9" s="12"/>
      <c r="M9" s="15" t="s">
        <v>65</v>
      </c>
    </row>
    <row r="10" spans="1:13" ht="21.75" customHeight="1">
      <c r="A10" s="19" t="s">
        <v>19</v>
      </c>
      <c r="C10" s="20">
        <v>435000</v>
      </c>
      <c r="D10" s="12"/>
      <c r="E10" s="20"/>
      <c r="F10" s="12"/>
      <c r="G10" s="20"/>
      <c r="H10" s="12"/>
      <c r="I10" s="20"/>
      <c r="J10" s="12"/>
      <c r="K10" s="20">
        <f>SUM(K9)</f>
        <v>417135855820</v>
      </c>
      <c r="L10" s="12"/>
      <c r="M10" s="20"/>
    </row>
    <row r="21" spans="14:14">
      <c r="N21" t="s">
        <v>139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15"/>
  <sheetViews>
    <sheetView rightToLeft="1" view="pageBreakPreview" zoomScaleNormal="100" zoomScaleSheetLayoutView="100" workbookViewId="0">
      <selection activeCell="R12" sqref="R12"/>
    </sheetView>
  </sheetViews>
  <sheetFormatPr defaultRowHeight="12.75"/>
  <cols>
    <col min="1" max="1" width="5.140625" style="3" customWidth="1"/>
    <col min="2" max="2" width="55.5703125" style="3" customWidth="1"/>
    <col min="3" max="3" width="1.28515625" style="3" customWidth="1"/>
    <col min="4" max="4" width="19.140625" style="3" customWidth="1"/>
    <col min="5" max="5" width="1.28515625" style="3" customWidth="1"/>
    <col min="6" max="6" width="17.5703125" style="3" customWidth="1"/>
    <col min="7" max="7" width="1.28515625" style="3" customWidth="1"/>
    <col min="8" max="8" width="21.5703125" style="3" customWidth="1"/>
    <col min="9" max="9" width="1.28515625" style="3" customWidth="1"/>
    <col min="10" max="10" width="19.5703125" style="3" customWidth="1"/>
    <col min="11" max="11" width="1.28515625" style="3" customWidth="1"/>
    <col min="12" max="12" width="25.5703125" style="3" customWidth="1"/>
    <col min="13" max="13" width="0.28515625" customWidth="1"/>
  </cols>
  <sheetData>
    <row r="1" spans="1:13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1.7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14.45" customHeight="1"/>
    <row r="5" spans="1:13" ht="14.45" customHeight="1">
      <c r="A5" s="10" t="s">
        <v>66</v>
      </c>
      <c r="B5" s="89" t="s">
        <v>67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3" ht="14.45" customHeight="1">
      <c r="D6" s="33" t="s">
        <v>140</v>
      </c>
      <c r="F6" s="94" t="s">
        <v>1</v>
      </c>
      <c r="G6" s="94"/>
      <c r="H6" s="94"/>
      <c r="J6" s="33" t="s">
        <v>146</v>
      </c>
    </row>
    <row r="7" spans="1:13" ht="14.45" customHeight="1">
      <c r="D7" s="32"/>
      <c r="F7" s="32"/>
      <c r="G7" s="32"/>
      <c r="H7" s="32"/>
      <c r="J7" s="32"/>
    </row>
    <row r="8" spans="1:13" ht="14.45" customHeight="1">
      <c r="A8" s="94" t="s">
        <v>68</v>
      </c>
      <c r="B8" s="94"/>
      <c r="D8" s="33" t="s">
        <v>69</v>
      </c>
      <c r="F8" s="33" t="s">
        <v>70</v>
      </c>
      <c r="H8" s="33" t="s">
        <v>71</v>
      </c>
      <c r="J8" s="33" t="s">
        <v>69</v>
      </c>
      <c r="L8" s="33" t="s">
        <v>9</v>
      </c>
    </row>
    <row r="9" spans="1:13" ht="21.75" customHeight="1">
      <c r="A9" s="93" t="s">
        <v>117</v>
      </c>
      <c r="B9" s="93"/>
      <c r="D9" s="27">
        <v>140088647288</v>
      </c>
      <c r="E9" s="27">
        <v>0</v>
      </c>
      <c r="F9" s="27">
        <v>23241246645</v>
      </c>
      <c r="G9" s="27">
        <v>0</v>
      </c>
      <c r="H9" s="27">
        <v>23300600000</v>
      </c>
      <c r="I9" s="27">
        <v>0</v>
      </c>
      <c r="J9" s="27">
        <v>140029293933</v>
      </c>
      <c r="K9" s="27">
        <v>0</v>
      </c>
      <c r="L9" s="34">
        <f>J9/1245467381133</f>
        <v>0.11243112108292674</v>
      </c>
      <c r="M9" s="1" t="e">
        <f>#REF!+#REF!+#REF!+#REF!</f>
        <v>#REF!</v>
      </c>
    </row>
    <row r="10" spans="1:13" ht="21.75" customHeight="1">
      <c r="A10" s="93" t="s">
        <v>118</v>
      </c>
      <c r="B10" s="93"/>
      <c r="D10" s="27">
        <v>130016027213</v>
      </c>
      <c r="E10" s="27">
        <v>0</v>
      </c>
      <c r="F10" s="27">
        <v>3205523936</v>
      </c>
      <c r="G10" s="27">
        <v>0</v>
      </c>
      <c r="H10" s="27">
        <v>3200300000</v>
      </c>
      <c r="I10" s="27">
        <v>0</v>
      </c>
      <c r="J10" s="27">
        <v>130021251149</v>
      </c>
      <c r="K10" s="27">
        <v>0</v>
      </c>
      <c r="L10" s="34">
        <f t="shared" ref="L10:L13" si="0">J10/1245467381133</f>
        <v>0.1043955491076128</v>
      </c>
      <c r="M10" s="1"/>
    </row>
    <row r="11" spans="1:13" ht="21.75" customHeight="1">
      <c r="A11" s="93" t="s">
        <v>142</v>
      </c>
      <c r="B11" s="93"/>
      <c r="D11" s="27">
        <v>129808406416</v>
      </c>
      <c r="E11" s="27">
        <v>0</v>
      </c>
      <c r="F11" s="27">
        <v>14399191596</v>
      </c>
      <c r="G11" s="27">
        <v>0</v>
      </c>
      <c r="H11" s="27">
        <v>7200020000</v>
      </c>
      <c r="I11" s="27">
        <v>0</v>
      </c>
      <c r="J11" s="27">
        <v>137007578012</v>
      </c>
      <c r="K11" s="27">
        <v>0</v>
      </c>
      <c r="L11" s="34">
        <f t="shared" si="0"/>
        <v>0.11000495082204753</v>
      </c>
      <c r="M11" s="1"/>
    </row>
    <row r="12" spans="1:13" ht="21.75" customHeight="1">
      <c r="A12" s="93" t="s">
        <v>119</v>
      </c>
      <c r="B12" s="93"/>
      <c r="D12" s="27">
        <v>1852972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1852972</v>
      </c>
      <c r="K12" s="27"/>
      <c r="L12" s="34">
        <f t="shared" si="0"/>
        <v>1.4877724042153186E-6</v>
      </c>
      <c r="M12" s="1"/>
    </row>
    <row r="13" spans="1:13" ht="21.75" customHeight="1">
      <c r="A13" s="93" t="s">
        <v>120</v>
      </c>
      <c r="B13" s="93"/>
      <c r="D13" s="27">
        <v>167868273</v>
      </c>
      <c r="E13" s="27">
        <v>0</v>
      </c>
      <c r="F13" s="27">
        <v>26500287018</v>
      </c>
      <c r="G13" s="27">
        <v>0</v>
      </c>
      <c r="H13" s="27">
        <v>26441697632</v>
      </c>
      <c r="I13" s="27">
        <v>0</v>
      </c>
      <c r="J13" s="27">
        <v>226457659</v>
      </c>
      <c r="K13" s="27"/>
      <c r="L13" s="34">
        <f t="shared" si="0"/>
        <v>1.8182544354874376E-4</v>
      </c>
      <c r="M13" s="1"/>
    </row>
    <row r="14" spans="1:13" ht="21.75" customHeight="1" thickBot="1">
      <c r="A14" s="82" t="s">
        <v>19</v>
      </c>
      <c r="B14" s="82"/>
      <c r="D14" s="20">
        <f>SUM(D9:D13)</f>
        <v>400082802162</v>
      </c>
      <c r="E14" s="27">
        <v>0</v>
      </c>
      <c r="F14" s="20">
        <f>SUM(F9:F13)</f>
        <v>67346249195</v>
      </c>
      <c r="G14" s="27">
        <v>0</v>
      </c>
      <c r="H14" s="20">
        <f>SUM(H9:H13)</f>
        <v>60142617632</v>
      </c>
      <c r="I14" s="27">
        <v>0</v>
      </c>
      <c r="J14" s="20">
        <f>SUM(J9:J13)</f>
        <v>407286433725</v>
      </c>
      <c r="K14" s="12"/>
      <c r="L14" s="21">
        <f>SUM(L9:L13)</f>
        <v>0.32701493422854</v>
      </c>
    </row>
    <row r="15" spans="1:13" ht="13.5" thickTop="1"/>
  </sheetData>
  <mergeCells count="12">
    <mergeCell ref="A1:L1"/>
    <mergeCell ref="A2:L2"/>
    <mergeCell ref="A3:L3"/>
    <mergeCell ref="B5:L5"/>
    <mergeCell ref="F6:H6"/>
    <mergeCell ref="A13:B13"/>
    <mergeCell ref="A14:B14"/>
    <mergeCell ref="A8:B8"/>
    <mergeCell ref="A9:B9"/>
    <mergeCell ref="A10:B10"/>
    <mergeCell ref="A11:B11"/>
    <mergeCell ref="A12:B12"/>
  </mergeCells>
  <phoneticPr fontId="8" type="noConversion"/>
  <pageMargins left="0.39" right="0.39" top="0.39" bottom="0.39" header="0" footer="0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1"/>
  <sheetViews>
    <sheetView rightToLeft="1" view="pageBreakPreview" topLeftCell="B1" zoomScaleNormal="100" zoomScaleSheetLayoutView="100" workbookViewId="0">
      <selection activeCell="F9" sqref="A9:F9"/>
    </sheetView>
  </sheetViews>
  <sheetFormatPr defaultRowHeight="12.75"/>
  <cols>
    <col min="1" max="1" width="2.5703125" style="3" customWidth="1"/>
    <col min="2" max="2" width="49.85546875" style="3" customWidth="1"/>
    <col min="3" max="3" width="1.28515625" style="3" customWidth="1"/>
    <col min="4" max="4" width="11.7109375" style="3" customWidth="1"/>
    <col min="5" max="5" width="1.28515625" style="3" customWidth="1"/>
    <col min="6" max="6" width="19.140625" style="3" customWidth="1"/>
    <col min="7" max="7" width="1.28515625" style="3" customWidth="1"/>
    <col min="8" max="8" width="22.42578125" style="3" customWidth="1"/>
    <col min="9" max="9" width="1.28515625" style="3" customWidth="1"/>
    <col min="10" max="10" width="19.42578125" style="3" customWidth="1"/>
    <col min="11" max="11" width="0.28515625" customWidth="1"/>
  </cols>
  <sheetData>
    <row r="1" spans="1:10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1.75" customHeight="1">
      <c r="A2" s="88" t="s">
        <v>72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4.45" customHeight="1"/>
    <row r="5" spans="1:10" ht="29.1" customHeight="1">
      <c r="A5" s="10" t="s">
        <v>73</v>
      </c>
      <c r="B5" s="89" t="s">
        <v>74</v>
      </c>
      <c r="C5" s="89"/>
      <c r="D5" s="89"/>
      <c r="E5" s="89"/>
      <c r="F5" s="89"/>
      <c r="G5" s="89"/>
      <c r="H5" s="89"/>
      <c r="I5" s="89"/>
      <c r="J5" s="89"/>
    </row>
    <row r="6" spans="1:10" ht="14.45" customHeight="1"/>
    <row r="7" spans="1:10" ht="14.45" customHeight="1">
      <c r="A7" s="94" t="s">
        <v>75</v>
      </c>
      <c r="B7" s="94"/>
      <c r="C7" s="12"/>
      <c r="D7" s="33" t="s">
        <v>76</v>
      </c>
      <c r="E7" s="12"/>
      <c r="F7" s="33" t="s">
        <v>69</v>
      </c>
      <c r="G7" s="12"/>
      <c r="H7" s="36" t="s">
        <v>77</v>
      </c>
      <c r="I7" s="12"/>
      <c r="J7" s="36" t="s">
        <v>78</v>
      </c>
    </row>
    <row r="8" spans="1:10" ht="21.75" customHeight="1">
      <c r="A8" s="90" t="s">
        <v>79</v>
      </c>
      <c r="B8" s="90"/>
      <c r="C8" s="12"/>
      <c r="D8" s="25" t="s">
        <v>80</v>
      </c>
      <c r="E8" s="12"/>
      <c r="F8" s="27">
        <f>'درآمد سرمایه گذاری در صندوق'!J11</f>
        <v>1379157311</v>
      </c>
      <c r="G8" s="12"/>
      <c r="H8" s="78">
        <f>F8/F12</f>
        <v>3.9547912551201721E-2</v>
      </c>
      <c r="I8" s="12"/>
      <c r="J8" s="34">
        <f>F8/1245467381133</f>
        <v>1.1073411731950639E-3</v>
      </c>
    </row>
    <row r="9" spans="1:10" ht="21.75" customHeight="1">
      <c r="A9" s="90" t="s">
        <v>81</v>
      </c>
      <c r="B9" s="90"/>
      <c r="C9" s="12"/>
      <c r="D9" s="25" t="s">
        <v>82</v>
      </c>
      <c r="E9" s="12"/>
      <c r="F9" s="27">
        <f>'درآمد سرمایه گذاری در اوراق به'!J19</f>
        <v>22874457955</v>
      </c>
      <c r="G9" s="12"/>
      <c r="H9" s="34">
        <f>F9/F12</f>
        <v>0.65593464621127662</v>
      </c>
      <c r="I9" s="12"/>
      <c r="J9" s="34">
        <f t="shared" ref="J9:J11" si="0">F9/1245467381133</f>
        <v>1.8366163820517832E-2</v>
      </c>
    </row>
    <row r="10" spans="1:10" ht="21.75" customHeight="1">
      <c r="A10" s="90" t="s">
        <v>83</v>
      </c>
      <c r="B10" s="90"/>
      <c r="C10" s="12"/>
      <c r="D10" s="25" t="s">
        <v>84</v>
      </c>
      <c r="E10" s="12"/>
      <c r="F10" s="27">
        <f>'درآمد سپرده بانکی'!D13</f>
        <v>10574632245</v>
      </c>
      <c r="G10" s="12"/>
      <c r="H10" s="34">
        <f>F10/F12</f>
        <v>0.30323200112911408</v>
      </c>
      <c r="I10" s="12"/>
      <c r="J10" s="34">
        <f t="shared" si="0"/>
        <v>8.490493131486327E-3</v>
      </c>
    </row>
    <row r="11" spans="1:10" ht="21.75" customHeight="1">
      <c r="A11" s="25"/>
      <c r="B11" s="25" t="s">
        <v>143</v>
      </c>
      <c r="C11" s="12"/>
      <c r="D11" s="42" t="s">
        <v>86</v>
      </c>
      <c r="E11" s="12"/>
      <c r="F11" s="27">
        <f>'سایر درآمدها'!F9</f>
        <v>44827249</v>
      </c>
      <c r="G11" s="12"/>
      <c r="H11" s="34">
        <f>F11/F12</f>
        <v>1.2854401084075788E-3</v>
      </c>
      <c r="I11" s="12"/>
      <c r="J11" s="34">
        <f t="shared" si="0"/>
        <v>3.5992310741386666E-5</v>
      </c>
    </row>
    <row r="12" spans="1:10" ht="21.75" customHeight="1" thickBot="1">
      <c r="A12" s="82" t="s">
        <v>19</v>
      </c>
      <c r="B12" s="82"/>
      <c r="C12" s="12"/>
      <c r="D12" s="20"/>
      <c r="E12" s="12"/>
      <c r="F12" s="20">
        <f>SUM(F8:F11)</f>
        <v>34873074760</v>
      </c>
      <c r="G12" s="12"/>
      <c r="H12" s="37">
        <f>SUM(H8:H11)</f>
        <v>1</v>
      </c>
      <c r="I12" s="38">
        <f>SUM(I8:I10)</f>
        <v>0</v>
      </c>
      <c r="J12" s="37">
        <f>SUM(J8:J11)</f>
        <v>2.7999990435940609E-2</v>
      </c>
    </row>
    <row r="13" spans="1:10" ht="13.5" thickTop="1">
      <c r="F13" s="39"/>
    </row>
    <row r="14" spans="1:10">
      <c r="F14" s="39"/>
    </row>
    <row r="21" spans="14:14">
      <c r="N21" t="s">
        <v>139</v>
      </c>
    </row>
  </sheetData>
  <mergeCells count="9">
    <mergeCell ref="A12:B12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X12"/>
  <sheetViews>
    <sheetView rightToLeft="1" view="pageBreakPreview" topLeftCell="I1" zoomScaleNormal="100" zoomScaleSheetLayoutView="100" workbookViewId="0">
      <selection activeCell="U18" sqref="U18"/>
    </sheetView>
  </sheetViews>
  <sheetFormatPr defaultRowHeight="12.75"/>
  <cols>
    <col min="1" max="1" width="5.140625" style="3" customWidth="1"/>
    <col min="2" max="2" width="30.42578125" style="3" customWidth="1"/>
    <col min="3" max="3" width="1.28515625" style="3" customWidth="1"/>
    <col min="4" max="4" width="17.42578125" style="3" customWidth="1"/>
    <col min="5" max="5" width="1.28515625" style="3" customWidth="1"/>
    <col min="6" max="6" width="21.140625" style="3" customWidth="1"/>
    <col min="7" max="7" width="1.28515625" style="3" customWidth="1"/>
    <col min="8" max="8" width="13" style="3" customWidth="1"/>
    <col min="9" max="9" width="1.28515625" style="3" customWidth="1"/>
    <col min="10" max="10" width="13.7109375" style="3" bestFit="1" customWidth="1"/>
    <col min="11" max="11" width="1.28515625" style="3" customWidth="1"/>
    <col min="12" max="12" width="26.42578125" style="3" customWidth="1"/>
    <col min="13" max="13" width="1.28515625" style="3" customWidth="1"/>
    <col min="14" max="14" width="16.28515625" style="3" customWidth="1"/>
    <col min="15" max="16" width="1.28515625" style="3" customWidth="1"/>
    <col min="17" max="17" width="16.42578125" style="3" customWidth="1"/>
    <col min="18" max="18" width="1.28515625" style="3" customWidth="1"/>
    <col min="19" max="19" width="13" style="3" customWidth="1"/>
    <col min="20" max="20" width="1.28515625" style="3" customWidth="1"/>
    <col min="21" max="21" width="15" style="3" customWidth="1"/>
    <col min="22" max="22" width="1.28515625" style="3" customWidth="1"/>
    <col min="23" max="23" width="21.140625" style="3" customWidth="1"/>
    <col min="24" max="24" width="0.28515625" customWidth="1"/>
  </cols>
  <sheetData>
    <row r="1" spans="1:24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4" ht="21.75" customHeight="1">
      <c r="A2" s="88" t="s">
        <v>72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4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4" ht="14.45" customHeight="1"/>
    <row r="5" spans="1:24" ht="14.45" customHeight="1">
      <c r="A5" s="10" t="s">
        <v>91</v>
      </c>
      <c r="B5" s="89" t="s">
        <v>92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4" ht="14.45" customHeight="1">
      <c r="D6" s="85" t="s">
        <v>87</v>
      </c>
      <c r="E6" s="85"/>
      <c r="F6" s="85"/>
      <c r="G6" s="85"/>
      <c r="H6" s="85"/>
      <c r="I6" s="85"/>
      <c r="J6" s="85"/>
      <c r="K6" s="85"/>
      <c r="L6" s="85"/>
      <c r="N6" s="85" t="s">
        <v>88</v>
      </c>
      <c r="O6" s="85"/>
      <c r="P6" s="85"/>
      <c r="Q6" s="85"/>
      <c r="R6" s="85"/>
      <c r="S6" s="85"/>
      <c r="T6" s="85"/>
      <c r="U6" s="85"/>
      <c r="V6" s="85"/>
      <c r="W6" s="85"/>
    </row>
    <row r="7" spans="1:24" ht="14.45" customHeight="1">
      <c r="D7" s="32"/>
      <c r="E7" s="32"/>
      <c r="F7" s="32"/>
      <c r="G7" s="32"/>
      <c r="H7" s="32"/>
      <c r="I7" s="32"/>
      <c r="J7" s="84" t="s">
        <v>19</v>
      </c>
      <c r="K7" s="84"/>
      <c r="L7" s="84"/>
      <c r="N7" s="32"/>
      <c r="O7" s="32"/>
      <c r="P7" s="32"/>
      <c r="Q7" s="32"/>
      <c r="R7" s="32"/>
      <c r="S7" s="32"/>
      <c r="T7" s="32"/>
      <c r="U7" s="84" t="s">
        <v>19</v>
      </c>
      <c r="V7" s="84"/>
      <c r="W7" s="84"/>
    </row>
    <row r="8" spans="1:24" ht="14.45" customHeight="1">
      <c r="A8" s="85" t="s">
        <v>15</v>
      </c>
      <c r="B8" s="85"/>
      <c r="D8" s="11" t="s">
        <v>93</v>
      </c>
      <c r="F8" s="11" t="s">
        <v>89</v>
      </c>
      <c r="H8" s="11" t="s">
        <v>90</v>
      </c>
      <c r="J8" s="14" t="s">
        <v>69</v>
      </c>
      <c r="K8" s="32"/>
      <c r="L8" s="14" t="s">
        <v>77</v>
      </c>
      <c r="N8" s="11" t="s">
        <v>93</v>
      </c>
      <c r="P8" s="85" t="s">
        <v>89</v>
      </c>
      <c r="Q8" s="85"/>
      <c r="S8" s="11" t="s">
        <v>90</v>
      </c>
      <c r="U8" s="14" t="s">
        <v>69</v>
      </c>
      <c r="V8" s="32"/>
      <c r="W8" s="14" t="s">
        <v>77</v>
      </c>
    </row>
    <row r="9" spans="1:24" ht="21.75" customHeight="1">
      <c r="A9" s="86" t="s">
        <v>18</v>
      </c>
      <c r="B9" s="86"/>
      <c r="D9" s="16">
        <v>0</v>
      </c>
      <c r="E9" s="12"/>
      <c r="F9" s="16">
        <v>946070438</v>
      </c>
      <c r="G9" s="12"/>
      <c r="H9" s="16">
        <v>0</v>
      </c>
      <c r="I9" s="12"/>
      <c r="J9" s="16">
        <v>946070438</v>
      </c>
      <c r="K9" s="12"/>
      <c r="L9" s="17">
        <f>J9/درآمد!F12</f>
        <v>2.7128965384066409E-2</v>
      </c>
      <c r="M9" s="12"/>
      <c r="N9" s="16">
        <v>0</v>
      </c>
      <c r="O9" s="12"/>
      <c r="P9" s="95">
        <v>946070438</v>
      </c>
      <c r="Q9" s="87"/>
      <c r="R9" s="12"/>
      <c r="S9" s="16">
        <v>0</v>
      </c>
      <c r="T9" s="12"/>
      <c r="U9" s="16">
        <v>946070438</v>
      </c>
      <c r="V9" s="12"/>
      <c r="W9" s="40">
        <f>U9/درآمد!F12</f>
        <v>2.7128965384066409E-2</v>
      </c>
    </row>
    <row r="10" spans="1:24" ht="21.75" customHeight="1">
      <c r="A10" s="86" t="s">
        <v>141</v>
      </c>
      <c r="B10" s="86"/>
      <c r="D10" s="18">
        <v>0</v>
      </c>
      <c r="E10" s="12"/>
      <c r="F10" s="18">
        <v>433086873</v>
      </c>
      <c r="G10" s="12"/>
      <c r="H10" s="18">
        <v>0</v>
      </c>
      <c r="I10" s="12"/>
      <c r="J10" s="18">
        <v>433086873</v>
      </c>
      <c r="K10" s="12"/>
      <c r="L10" s="17">
        <f>J10/درآمد!F12</f>
        <v>1.2418947167135314E-2</v>
      </c>
      <c r="M10" s="12"/>
      <c r="N10" s="18">
        <v>0</v>
      </c>
      <c r="O10" s="12"/>
      <c r="P10" s="27"/>
      <c r="Q10" s="18">
        <v>433086873</v>
      </c>
      <c r="R10" s="12"/>
      <c r="S10" s="18">
        <v>0</v>
      </c>
      <c r="T10" s="12"/>
      <c r="U10" s="18">
        <v>433086873</v>
      </c>
      <c r="V10" s="12"/>
      <c r="W10" s="17">
        <f>U10/درآمد!F12</f>
        <v>1.2418947167135314E-2</v>
      </c>
    </row>
    <row r="11" spans="1:24" ht="21.75" customHeight="1" thickBot="1">
      <c r="A11" s="82" t="s">
        <v>19</v>
      </c>
      <c r="B11" s="82"/>
      <c r="D11" s="20">
        <v>0</v>
      </c>
      <c r="E11" s="12"/>
      <c r="F11" s="20">
        <f>SUM(F9:F10)</f>
        <v>1379157311</v>
      </c>
      <c r="G11" s="12"/>
      <c r="H11" s="20">
        <v>0</v>
      </c>
      <c r="I11" s="12"/>
      <c r="J11" s="20">
        <f>SUM(J9:J10)</f>
        <v>1379157311</v>
      </c>
      <c r="K11" s="12"/>
      <c r="L11" s="21">
        <f>SUM(L9:L10)</f>
        <v>3.9547912551201721E-2</v>
      </c>
      <c r="M11" s="12"/>
      <c r="N11" s="20">
        <v>0</v>
      </c>
      <c r="O11" s="12"/>
      <c r="P11" s="12"/>
      <c r="Q11" s="20">
        <f>SUM(P9:Q10)</f>
        <v>1379157311</v>
      </c>
      <c r="R11" s="12"/>
      <c r="S11" s="20">
        <v>0</v>
      </c>
      <c r="T11" s="12"/>
      <c r="U11" s="20">
        <f>SUM(U9:U10)</f>
        <v>1379157311</v>
      </c>
      <c r="V11" s="12"/>
      <c r="W11" s="21">
        <f>SUM(W9:W10)</f>
        <v>3.9547912551201721E-2</v>
      </c>
      <c r="X11" s="2">
        <f t="shared" ref="X11" si="0">SUM(X9)</f>
        <v>0</v>
      </c>
    </row>
    <row r="12" spans="1:24" ht="13.5" thickTop="1"/>
  </sheetData>
  <mergeCells count="14">
    <mergeCell ref="A1:W1"/>
    <mergeCell ref="A2:W2"/>
    <mergeCell ref="A3:W3"/>
    <mergeCell ref="B5:W5"/>
    <mergeCell ref="D6:L6"/>
    <mergeCell ref="N6:W6"/>
    <mergeCell ref="A11:B11"/>
    <mergeCell ref="J7:L7"/>
    <mergeCell ref="U7:W7"/>
    <mergeCell ref="A8:B8"/>
    <mergeCell ref="P8:Q8"/>
    <mergeCell ref="A9:B9"/>
    <mergeCell ref="P9:Q9"/>
    <mergeCell ref="A10:B10"/>
  </mergeCells>
  <pageMargins left="0.39" right="0.39" top="0.39" bottom="0.39" header="0" footer="0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R20"/>
  <sheetViews>
    <sheetView rightToLeft="1" view="pageBreakPreview" topLeftCell="A4" zoomScaleNormal="100" zoomScaleSheetLayoutView="100" workbookViewId="0">
      <selection activeCell="F20" sqref="F20"/>
    </sheetView>
  </sheetViews>
  <sheetFormatPr defaultRowHeight="12.75"/>
  <cols>
    <col min="1" max="1" width="5.140625" style="3" customWidth="1"/>
    <col min="2" max="2" width="36.5703125" style="3" customWidth="1"/>
    <col min="3" max="3" width="1.28515625" style="3" customWidth="1"/>
    <col min="4" max="4" width="19.42578125" style="3" customWidth="1"/>
    <col min="5" max="5" width="1.28515625" style="3" customWidth="1"/>
    <col min="6" max="6" width="17.28515625" style="3" customWidth="1"/>
    <col min="7" max="7" width="1.28515625" style="3" customWidth="1"/>
    <col min="8" max="8" width="13" style="3" customWidth="1"/>
    <col min="9" max="9" width="1.28515625" style="3" customWidth="1"/>
    <col min="10" max="10" width="19.42578125" style="3" customWidth="1"/>
    <col min="11" max="11" width="1.28515625" style="3" customWidth="1"/>
    <col min="12" max="12" width="16.5703125" style="3" customWidth="1"/>
    <col min="13" max="13" width="1.28515625" style="3" customWidth="1"/>
    <col min="14" max="14" width="18" style="3" customWidth="1"/>
    <col min="15" max="15" width="1.28515625" style="3" customWidth="1"/>
    <col min="16" max="16" width="13" style="3" customWidth="1"/>
    <col min="17" max="17" width="1.28515625" style="3" customWidth="1"/>
    <col min="18" max="18" width="19.42578125" style="3" customWidth="1"/>
    <col min="19" max="19" width="0.28515625" customWidth="1"/>
  </cols>
  <sheetData>
    <row r="1" spans="1:18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ht="21.75" customHeight="1">
      <c r="A2" s="88" t="s">
        <v>72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4.45" customHeight="1"/>
    <row r="5" spans="1:18" ht="14.45" customHeight="1">
      <c r="A5" s="10" t="s">
        <v>94</v>
      </c>
      <c r="B5" s="89" t="s">
        <v>95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14.45" customHeight="1">
      <c r="D6" s="85" t="s">
        <v>87</v>
      </c>
      <c r="E6" s="85"/>
      <c r="F6" s="85"/>
      <c r="G6" s="85"/>
      <c r="H6" s="85"/>
      <c r="I6" s="85"/>
      <c r="J6" s="85"/>
      <c r="L6" s="85" t="s">
        <v>88</v>
      </c>
      <c r="M6" s="85"/>
      <c r="N6" s="85"/>
      <c r="O6" s="85"/>
      <c r="P6" s="85"/>
      <c r="Q6" s="85"/>
      <c r="R6" s="85"/>
    </row>
    <row r="7" spans="1:18" ht="14.45" customHeight="1">
      <c r="D7" s="32"/>
      <c r="E7" s="32"/>
      <c r="F7" s="32"/>
      <c r="G7" s="32"/>
      <c r="H7" s="32"/>
      <c r="I7" s="32"/>
      <c r="J7" s="32"/>
      <c r="L7" s="32"/>
      <c r="M7" s="32"/>
      <c r="N7" s="32"/>
      <c r="O7" s="32"/>
      <c r="P7" s="32"/>
      <c r="Q7" s="32"/>
      <c r="R7" s="32"/>
    </row>
    <row r="8" spans="1:18" ht="25.5" customHeight="1">
      <c r="A8" s="85" t="s">
        <v>96</v>
      </c>
      <c r="B8" s="85"/>
      <c r="D8" s="11" t="s">
        <v>97</v>
      </c>
      <c r="F8" s="11" t="s">
        <v>89</v>
      </c>
      <c r="H8" s="11" t="s">
        <v>90</v>
      </c>
      <c r="J8" s="11" t="s">
        <v>19</v>
      </c>
      <c r="L8" s="11" t="s">
        <v>97</v>
      </c>
      <c r="N8" s="11" t="s">
        <v>89</v>
      </c>
      <c r="P8" s="11" t="s">
        <v>90</v>
      </c>
      <c r="R8" s="11" t="s">
        <v>19</v>
      </c>
    </row>
    <row r="9" spans="1:18" ht="21.75" customHeight="1">
      <c r="A9" s="92" t="s">
        <v>29</v>
      </c>
      <c r="B9" s="92"/>
      <c r="C9" s="12"/>
      <c r="D9" s="18">
        <v>10228951898</v>
      </c>
      <c r="E9" s="12"/>
      <c r="F9" s="18">
        <v>1584326439</v>
      </c>
      <c r="G9" s="12"/>
      <c r="H9" s="18">
        <v>0</v>
      </c>
      <c r="I9" s="12"/>
      <c r="J9" s="18">
        <v>11813278337</v>
      </c>
      <c r="K9" s="12"/>
      <c r="L9" s="18">
        <v>10228951898</v>
      </c>
      <c r="M9" s="12"/>
      <c r="N9" s="18">
        <v>1584326439</v>
      </c>
      <c r="O9" s="12"/>
      <c r="P9" s="18">
        <v>0</v>
      </c>
      <c r="Q9" s="12"/>
      <c r="R9" s="18">
        <v>11813278337</v>
      </c>
    </row>
    <row r="10" spans="1:18" ht="21.75" customHeight="1">
      <c r="A10" s="90" t="s">
        <v>43</v>
      </c>
      <c r="B10" s="90"/>
      <c r="C10" s="12"/>
      <c r="D10" s="27">
        <v>0</v>
      </c>
      <c r="E10" s="12"/>
      <c r="F10" s="27">
        <v>787600222</v>
      </c>
      <c r="G10" s="12"/>
      <c r="H10" s="27">
        <v>0</v>
      </c>
      <c r="I10" s="12"/>
      <c r="J10" s="27">
        <v>787600222</v>
      </c>
      <c r="K10" s="12"/>
      <c r="L10" s="27">
        <v>0</v>
      </c>
      <c r="M10" s="12"/>
      <c r="N10" s="27">
        <v>787600222</v>
      </c>
      <c r="O10" s="12"/>
      <c r="P10" s="27">
        <v>0</v>
      </c>
      <c r="Q10" s="12"/>
      <c r="R10" s="27">
        <v>787600222</v>
      </c>
    </row>
    <row r="11" spans="1:18" ht="21.75" customHeight="1">
      <c r="A11" s="90" t="s">
        <v>48</v>
      </c>
      <c r="B11" s="90"/>
      <c r="C11" s="12"/>
      <c r="D11" s="27">
        <v>0</v>
      </c>
      <c r="E11" s="12"/>
      <c r="F11" s="27">
        <v>1195715638</v>
      </c>
      <c r="G11" s="12"/>
      <c r="H11" s="27">
        <v>0</v>
      </c>
      <c r="I11" s="12"/>
      <c r="J11" s="27">
        <v>1195715638</v>
      </c>
      <c r="K11" s="12"/>
      <c r="L11" s="27">
        <v>0</v>
      </c>
      <c r="M11" s="12"/>
      <c r="N11" s="27">
        <v>1195715638</v>
      </c>
      <c r="O11" s="12"/>
      <c r="P11" s="27">
        <v>0</v>
      </c>
      <c r="Q11" s="12"/>
      <c r="R11" s="27">
        <v>1195715638</v>
      </c>
    </row>
    <row r="12" spans="1:18" ht="21.75" customHeight="1">
      <c r="A12" s="90" t="s">
        <v>36</v>
      </c>
      <c r="B12" s="90"/>
      <c r="C12" s="12"/>
      <c r="D12" s="27">
        <v>0</v>
      </c>
      <c r="E12" s="12"/>
      <c r="F12" s="27">
        <v>2481892456</v>
      </c>
      <c r="G12" s="12"/>
      <c r="H12" s="27">
        <v>0</v>
      </c>
      <c r="I12" s="12"/>
      <c r="J12" s="27">
        <v>2481892456</v>
      </c>
      <c r="K12" s="12"/>
      <c r="L12" s="27">
        <v>0</v>
      </c>
      <c r="M12" s="12"/>
      <c r="N12" s="27">
        <v>2481892456</v>
      </c>
      <c r="O12" s="12"/>
      <c r="P12" s="27">
        <v>0</v>
      </c>
      <c r="Q12" s="12"/>
      <c r="R12" s="27">
        <v>2481892456</v>
      </c>
    </row>
    <row r="13" spans="1:18" ht="21.75" customHeight="1">
      <c r="A13" s="90" t="s">
        <v>51</v>
      </c>
      <c r="B13" s="90"/>
      <c r="C13" s="12"/>
      <c r="D13" s="27">
        <v>0</v>
      </c>
      <c r="E13" s="12"/>
      <c r="F13" s="27">
        <v>194506789</v>
      </c>
      <c r="G13" s="12"/>
      <c r="H13" s="27">
        <v>0</v>
      </c>
      <c r="I13" s="12"/>
      <c r="J13" s="27">
        <v>194506789</v>
      </c>
      <c r="K13" s="12"/>
      <c r="L13" s="27">
        <v>0</v>
      </c>
      <c r="M13" s="12"/>
      <c r="N13" s="27">
        <v>194506789</v>
      </c>
      <c r="O13" s="12"/>
      <c r="P13" s="27">
        <v>0</v>
      </c>
      <c r="Q13" s="12"/>
      <c r="R13" s="27">
        <v>194506789</v>
      </c>
    </row>
    <row r="14" spans="1:18" ht="21.75" customHeight="1">
      <c r="A14" s="90" t="s">
        <v>38</v>
      </c>
      <c r="B14" s="90"/>
      <c r="C14" s="12"/>
      <c r="D14" s="27">
        <v>0</v>
      </c>
      <c r="E14" s="12"/>
      <c r="F14" s="27">
        <v>1677283867</v>
      </c>
      <c r="G14" s="12"/>
      <c r="H14" s="27">
        <v>0</v>
      </c>
      <c r="I14" s="12"/>
      <c r="J14" s="27">
        <v>1677283867</v>
      </c>
      <c r="K14" s="12"/>
      <c r="L14" s="27">
        <v>0</v>
      </c>
      <c r="M14" s="12"/>
      <c r="N14" s="27">
        <v>1677283867</v>
      </c>
      <c r="O14" s="12"/>
      <c r="P14" s="27">
        <v>0</v>
      </c>
      <c r="Q14" s="12"/>
      <c r="R14" s="27">
        <v>1677283867</v>
      </c>
    </row>
    <row r="15" spans="1:18" ht="21.75" customHeight="1">
      <c r="A15" s="90" t="s">
        <v>33</v>
      </c>
      <c r="B15" s="90"/>
      <c r="C15" s="12"/>
      <c r="D15" s="27">
        <v>0</v>
      </c>
      <c r="E15" s="12"/>
      <c r="F15" s="27">
        <v>770312555</v>
      </c>
      <c r="G15" s="12"/>
      <c r="H15" s="27">
        <v>0</v>
      </c>
      <c r="I15" s="12"/>
      <c r="J15" s="27">
        <v>770312555</v>
      </c>
      <c r="K15" s="12"/>
      <c r="L15" s="27">
        <v>0</v>
      </c>
      <c r="M15" s="12"/>
      <c r="N15" s="27">
        <v>770312555</v>
      </c>
      <c r="O15" s="12"/>
      <c r="P15" s="27">
        <v>0</v>
      </c>
      <c r="Q15" s="12"/>
      <c r="R15" s="27">
        <v>770312555</v>
      </c>
    </row>
    <row r="16" spans="1:18" ht="21.75" customHeight="1">
      <c r="A16" s="90" t="s">
        <v>46</v>
      </c>
      <c r="B16" s="90"/>
      <c r="C16" s="12"/>
      <c r="D16" s="27">
        <v>0</v>
      </c>
      <c r="E16" s="12"/>
      <c r="F16" s="27">
        <v>1716881618</v>
      </c>
      <c r="G16" s="12"/>
      <c r="H16" s="27">
        <v>0</v>
      </c>
      <c r="I16" s="12"/>
      <c r="J16" s="27">
        <v>1716881618</v>
      </c>
      <c r="K16" s="12"/>
      <c r="L16" s="27">
        <v>0</v>
      </c>
      <c r="M16" s="12"/>
      <c r="N16" s="27">
        <v>1716881618</v>
      </c>
      <c r="O16" s="12"/>
      <c r="P16" s="27">
        <v>0</v>
      </c>
      <c r="Q16" s="12"/>
      <c r="R16" s="27">
        <v>1716881618</v>
      </c>
    </row>
    <row r="17" spans="1:18" ht="21.75" customHeight="1">
      <c r="A17" s="90" t="s">
        <v>54</v>
      </c>
      <c r="B17" s="90"/>
      <c r="C17" s="12"/>
      <c r="D17" s="27">
        <v>0</v>
      </c>
      <c r="E17" s="12"/>
      <c r="F17" s="27">
        <v>770971486</v>
      </c>
      <c r="G17" s="12"/>
      <c r="H17" s="27">
        <v>0</v>
      </c>
      <c r="I17" s="12"/>
      <c r="J17" s="27">
        <v>770971486</v>
      </c>
      <c r="K17" s="12"/>
      <c r="L17" s="27">
        <v>0</v>
      </c>
      <c r="M17" s="12"/>
      <c r="N17" s="27">
        <v>770971486</v>
      </c>
      <c r="O17" s="12"/>
      <c r="P17" s="27">
        <v>0</v>
      </c>
      <c r="Q17" s="12"/>
      <c r="R17" s="27">
        <v>770971486</v>
      </c>
    </row>
    <row r="18" spans="1:18" ht="21.75" customHeight="1">
      <c r="A18" s="91" t="s">
        <v>40</v>
      </c>
      <c r="B18" s="91"/>
      <c r="C18" s="12"/>
      <c r="D18" s="30">
        <v>0</v>
      </c>
      <c r="E18" s="12"/>
      <c r="F18" s="30">
        <v>1466014987</v>
      </c>
      <c r="G18" s="12"/>
      <c r="H18" s="30">
        <v>0</v>
      </c>
      <c r="I18" s="12"/>
      <c r="J18" s="30">
        <v>1466014987</v>
      </c>
      <c r="K18" s="12"/>
      <c r="L18" s="30">
        <v>0</v>
      </c>
      <c r="M18" s="12"/>
      <c r="N18" s="30">
        <v>1466014987</v>
      </c>
      <c r="O18" s="12"/>
      <c r="P18" s="30">
        <v>0</v>
      </c>
      <c r="Q18" s="12"/>
      <c r="R18" s="30">
        <v>1466014987</v>
      </c>
    </row>
    <row r="19" spans="1:18" ht="21.75" customHeight="1" thickBot="1">
      <c r="A19" s="96" t="s">
        <v>19</v>
      </c>
      <c r="B19" s="96"/>
      <c r="C19" s="73"/>
      <c r="D19" s="47">
        <f>SUM(D9:D18)</f>
        <v>10228951898</v>
      </c>
      <c r="E19" s="46"/>
      <c r="F19" s="47">
        <f>SUM(F9:F18)</f>
        <v>12645506057</v>
      </c>
      <c r="G19" s="46">
        <f t="shared" ref="G19:Q19" si="0">SUM(G9:G18)</f>
        <v>0</v>
      </c>
      <c r="H19" s="47">
        <f>SUM(H9:H18)</f>
        <v>0</v>
      </c>
      <c r="I19" s="46">
        <f t="shared" si="0"/>
        <v>0</v>
      </c>
      <c r="J19" s="47">
        <f>SUM(J9:J18)</f>
        <v>22874457955</v>
      </c>
      <c r="K19" s="46">
        <f t="shared" si="0"/>
        <v>0</v>
      </c>
      <c r="L19" s="47">
        <f>SUM(L9:L18)</f>
        <v>10228951898</v>
      </c>
      <c r="M19" s="46">
        <f t="shared" si="0"/>
        <v>0</v>
      </c>
      <c r="N19" s="47">
        <f>SUM(N9:N18)</f>
        <v>12645506057</v>
      </c>
      <c r="O19" s="46">
        <f t="shared" si="0"/>
        <v>0</v>
      </c>
      <c r="P19" s="47">
        <f>SUM(P9:P18)</f>
        <v>0</v>
      </c>
      <c r="Q19" s="46">
        <f t="shared" si="0"/>
        <v>0</v>
      </c>
      <c r="R19" s="47">
        <f>SUM(R9:R18)</f>
        <v>22874457955</v>
      </c>
    </row>
    <row r="20" spans="1:18" ht="13.5" thickTop="1"/>
  </sheetData>
  <mergeCells count="18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7:B17"/>
    <mergeCell ref="A18:B18"/>
    <mergeCell ref="A19:B19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N21"/>
  <sheetViews>
    <sheetView rightToLeft="1" view="pageBreakPreview" zoomScaleNormal="100" zoomScaleSheetLayoutView="100" workbookViewId="0">
      <selection activeCell="H13" sqref="H13"/>
    </sheetView>
  </sheetViews>
  <sheetFormatPr defaultRowHeight="12.75"/>
  <cols>
    <col min="1" max="1" width="5.140625" style="3" customWidth="1"/>
    <col min="2" max="2" width="55.5703125" style="3" customWidth="1"/>
    <col min="3" max="3" width="1.28515625" style="3" customWidth="1"/>
    <col min="4" max="4" width="19.42578125" style="3" customWidth="1"/>
    <col min="5" max="5" width="1.28515625" style="3" customWidth="1"/>
    <col min="6" max="6" width="20.7109375" style="3" customWidth="1"/>
    <col min="7" max="7" width="1.28515625" style="3" customWidth="1"/>
    <col min="8" max="8" width="25.7109375" style="3" customWidth="1"/>
    <col min="9" max="9" width="1.28515625" style="3" customWidth="1"/>
    <col min="10" max="10" width="24.7109375" style="3" customWidth="1"/>
    <col min="11" max="11" width="0.28515625" hidden="1" customWidth="1"/>
    <col min="12" max="12" width="0.85546875" hidden="1" customWidth="1"/>
    <col min="13" max="13" width="0.28515625" hidden="1" customWidth="1"/>
  </cols>
  <sheetData>
    <row r="1" spans="1:10" ht="29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1.75" customHeight="1">
      <c r="A2" s="88" t="s">
        <v>72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75" customHeight="1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4.45" customHeight="1"/>
    <row r="5" spans="1:10" ht="14.45" customHeight="1">
      <c r="A5" s="10" t="s">
        <v>98</v>
      </c>
      <c r="B5" s="89" t="s">
        <v>99</v>
      </c>
      <c r="C5" s="89"/>
      <c r="D5" s="89"/>
      <c r="E5" s="89"/>
      <c r="F5" s="89"/>
      <c r="G5" s="89"/>
      <c r="H5" s="89"/>
      <c r="I5" s="89"/>
      <c r="J5" s="89"/>
    </row>
    <row r="6" spans="1:10" ht="14.45" customHeight="1">
      <c r="D6" s="94" t="s">
        <v>87</v>
      </c>
      <c r="E6" s="94"/>
      <c r="F6" s="94"/>
      <c r="H6" s="94" t="s">
        <v>88</v>
      </c>
      <c r="I6" s="94"/>
      <c r="J6" s="94"/>
    </row>
    <row r="7" spans="1:10" ht="36.4" customHeight="1">
      <c r="A7" s="94" t="s">
        <v>100</v>
      </c>
      <c r="B7" s="94"/>
      <c r="D7" s="41" t="s">
        <v>101</v>
      </c>
      <c r="E7" s="32"/>
      <c r="F7" s="41" t="s">
        <v>102</v>
      </c>
      <c r="H7" s="41" t="s">
        <v>101</v>
      </c>
      <c r="I7" s="32"/>
      <c r="J7" s="41" t="s">
        <v>102</v>
      </c>
    </row>
    <row r="8" spans="1:10" ht="21.75" customHeight="1">
      <c r="A8" s="90" t="s">
        <v>121</v>
      </c>
      <c r="B8" s="90"/>
      <c r="C8" s="12"/>
      <c r="D8" s="27">
        <v>0</v>
      </c>
      <c r="E8" s="27">
        <v>0</v>
      </c>
      <c r="F8" s="34">
        <f>D8/D13</f>
        <v>0</v>
      </c>
      <c r="G8" s="27">
        <v>0</v>
      </c>
      <c r="H8" s="27">
        <v>0</v>
      </c>
      <c r="I8" s="27">
        <v>0</v>
      </c>
      <c r="J8" s="34">
        <f>H8/H13</f>
        <v>0</v>
      </c>
    </row>
    <row r="9" spans="1:10" ht="21.75" customHeight="1">
      <c r="A9" s="90" t="s">
        <v>122</v>
      </c>
      <c r="B9" s="90"/>
      <c r="C9" s="12"/>
      <c r="D9" s="27">
        <v>287018</v>
      </c>
      <c r="E9" s="27">
        <v>0</v>
      </c>
      <c r="F9" s="34">
        <f>D9/D13</f>
        <v>2.7142125924588121E-5</v>
      </c>
      <c r="G9" s="27">
        <v>0</v>
      </c>
      <c r="H9" s="27">
        <v>287018</v>
      </c>
      <c r="I9" s="12"/>
      <c r="J9" s="34">
        <f>H9/H13</f>
        <v>2.7142125924588121E-5</v>
      </c>
    </row>
    <row r="10" spans="1:10" ht="21.75" customHeight="1">
      <c r="A10" s="90" t="s">
        <v>123</v>
      </c>
      <c r="B10" s="90"/>
      <c r="C10" s="12"/>
      <c r="D10" s="27">
        <v>3689239163</v>
      </c>
      <c r="E10" s="27">
        <v>0</v>
      </c>
      <c r="F10" s="34">
        <f>D10/D13</f>
        <v>0.34887635593610189</v>
      </c>
      <c r="G10" s="27">
        <v>0</v>
      </c>
      <c r="H10" s="27">
        <v>3689239163</v>
      </c>
      <c r="I10" s="12"/>
      <c r="J10" s="34">
        <f>H10/H13</f>
        <v>0.34887635593610189</v>
      </c>
    </row>
    <row r="11" spans="1:10" ht="21.75" customHeight="1">
      <c r="A11" s="90" t="s">
        <v>124</v>
      </c>
      <c r="B11" s="90"/>
      <c r="C11" s="12"/>
      <c r="D11" s="27">
        <v>3436689692</v>
      </c>
      <c r="E11" s="27">
        <v>0</v>
      </c>
      <c r="F11" s="34">
        <f>D11/D13</f>
        <v>0.32499377873164043</v>
      </c>
      <c r="G11" s="27">
        <v>0</v>
      </c>
      <c r="H11" s="27">
        <v>3436689692</v>
      </c>
      <c r="I11" s="12"/>
      <c r="J11" s="34">
        <f>H11/H13</f>
        <v>0.32499377873164043</v>
      </c>
    </row>
    <row r="12" spans="1:10" ht="21.75" customHeight="1">
      <c r="A12" s="90" t="s">
        <v>125</v>
      </c>
      <c r="B12" s="90"/>
      <c r="C12" s="12"/>
      <c r="D12" s="27">
        <v>3448416372</v>
      </c>
      <c r="E12" s="27">
        <v>0</v>
      </c>
      <c r="F12" s="34">
        <f>D12/D13</f>
        <v>0.3261027232063331</v>
      </c>
      <c r="G12" s="27">
        <v>0</v>
      </c>
      <c r="H12" s="27">
        <v>3448416372</v>
      </c>
      <c r="I12" s="12"/>
      <c r="J12" s="34">
        <f>H12/H13</f>
        <v>0.3261027232063331</v>
      </c>
    </row>
    <row r="13" spans="1:10" ht="21.75" customHeight="1" thickBot="1">
      <c r="A13" s="82" t="s">
        <v>19</v>
      </c>
      <c r="B13" s="82"/>
      <c r="C13" s="12"/>
      <c r="D13" s="20">
        <f>SUM(D8:D12)</f>
        <v>10574632245</v>
      </c>
      <c r="E13" s="12"/>
      <c r="F13" s="35">
        <f>SUM(F8:F12)</f>
        <v>1</v>
      </c>
      <c r="G13" s="12"/>
      <c r="H13" s="20">
        <f>SUM(H8:H12)</f>
        <v>10574632245</v>
      </c>
      <c r="I13" s="12"/>
      <c r="J13" s="35">
        <f>SUM(J8:J12)</f>
        <v>1</v>
      </c>
    </row>
    <row r="15" spans="1:10">
      <c r="J15" s="39"/>
    </row>
    <row r="21" spans="14:14">
      <c r="N21" t="s">
        <v>139</v>
      </c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9:B9"/>
    <mergeCell ref="A8:B8"/>
    <mergeCell ref="A10:B10"/>
    <mergeCell ref="A11:B11"/>
  </mergeCells>
  <pageMargins left="0.39" right="0.39" top="0.39" bottom="0.39" header="0" footer="0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مبالغ تخصیصی اوراق 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'صورت وضعیت'!Print_Area</vt:lpstr>
      <vt:lpstr>'مبالغ تخصیصی اوراق 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mohamad ghafouri</dc:creator>
  <dc:description/>
  <cp:lastModifiedBy>fatemeh mohamadi</cp:lastModifiedBy>
  <cp:lastPrinted>2025-04-28T09:36:49Z</cp:lastPrinted>
  <dcterms:created xsi:type="dcterms:W3CDTF">2025-01-21T08:11:06Z</dcterms:created>
  <dcterms:modified xsi:type="dcterms:W3CDTF">2025-04-29T05:25:41Z</dcterms:modified>
</cp:coreProperties>
</file>